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5" yWindow="-15" windowWidth="10320" windowHeight="7770" tabRatio="753" firstSheet="1" activeTab="6"/>
  </bookViews>
  <sheets>
    <sheet name="دستور العمل  استخراج از سامانه " sheetId="43" r:id="rId1"/>
    <sheet name="جمعیت تحت پوشش ابتدای سال" sheetId="34" r:id="rId2"/>
    <sheet name="تولد" sheetId="39" r:id="rId3"/>
    <sheet name="مرگ" sheetId="23" r:id="rId4"/>
    <sheet name="مرگ مادر به علت عوارض بارداری" sheetId="22" r:id="rId5"/>
    <sheet name="گردونه " sheetId="42" r:id="rId6"/>
    <sheet name="باروری کلی" sheetId="41" r:id="rId7"/>
    <sheet name="هرم سنی جمعیت ابتدای سال" sheetId="35" r:id="rId8"/>
    <sheet name="داشبورد شاخص ها" sheetId="36" r:id="rId9"/>
  </sheets>
  <calcPr calcId="152511"/>
</workbook>
</file>

<file path=xl/calcChain.xml><?xml version="1.0" encoding="utf-8"?>
<calcChain xmlns="http://schemas.openxmlformats.org/spreadsheetml/2006/main">
  <c r="Q27" i="36" l="1"/>
  <c r="E25" i="36"/>
  <c r="N23" i="36"/>
  <c r="N22" i="36"/>
  <c r="N21" i="36"/>
  <c r="N20" i="36"/>
  <c r="C11" i="41"/>
  <c r="C10" i="41"/>
  <c r="C9" i="41"/>
  <c r="C8" i="41"/>
  <c r="C7" i="41"/>
  <c r="C6" i="41"/>
  <c r="C5" i="41"/>
  <c r="C4" i="41"/>
  <c r="C3" i="41"/>
  <c r="B4" i="41" l="1"/>
  <c r="B5" i="41"/>
  <c r="B6" i="41"/>
  <c r="B7" i="41"/>
  <c r="B8" i="41"/>
  <c r="B9" i="41"/>
  <c r="B10" i="41"/>
  <c r="B11" i="41"/>
  <c r="B3" i="41"/>
  <c r="B12" i="41" l="1"/>
  <c r="E4" i="41" l="1"/>
  <c r="D4" i="41" s="1"/>
  <c r="E5" i="41"/>
  <c r="D5" i="41" s="1"/>
  <c r="E6" i="41"/>
  <c r="D6" i="41" s="1"/>
  <c r="E7" i="41"/>
  <c r="D7" i="41" s="1"/>
  <c r="E8" i="41"/>
  <c r="D8" i="41" s="1"/>
  <c r="E9" i="41"/>
  <c r="D9" i="41" s="1"/>
  <c r="E10" i="41"/>
  <c r="D10" i="41" s="1"/>
  <c r="E11" i="41"/>
  <c r="D11" i="41" s="1"/>
  <c r="E3" i="41"/>
  <c r="D3" i="41" s="1"/>
  <c r="B13" i="41" l="1"/>
  <c r="D12" i="42" l="1"/>
  <c r="E12" i="42"/>
  <c r="F12" i="42"/>
  <c r="G12" i="42"/>
  <c r="H12" i="42"/>
  <c r="I12" i="42"/>
  <c r="J12" i="42"/>
  <c r="K12" i="42"/>
  <c r="L12" i="42"/>
  <c r="M12" i="42"/>
  <c r="N12" i="42"/>
  <c r="C12" i="42"/>
  <c r="D11" i="42"/>
  <c r="E11" i="42"/>
  <c r="F11" i="42"/>
  <c r="G11" i="42"/>
  <c r="H11" i="42"/>
  <c r="I11" i="42"/>
  <c r="J11" i="42"/>
  <c r="K11" i="42"/>
  <c r="L11" i="42"/>
  <c r="M11" i="42"/>
  <c r="N11" i="42"/>
  <c r="C11" i="42"/>
  <c r="O5" i="42"/>
  <c r="O6" i="42"/>
  <c r="O7" i="42"/>
  <c r="O8" i="42"/>
  <c r="O9" i="42"/>
  <c r="O10" i="42"/>
  <c r="O4" i="42"/>
  <c r="O3" i="42"/>
  <c r="O11" i="42" l="1"/>
  <c r="O12" i="42"/>
  <c r="Y14" i="39"/>
  <c r="Y13" i="39"/>
  <c r="B25" i="36" l="1"/>
  <c r="C12" i="41" l="1"/>
  <c r="E12" i="41" l="1"/>
  <c r="B15" i="41" s="1"/>
  <c r="B14" i="41"/>
  <c r="E22" i="36" s="1"/>
  <c r="E21" i="36"/>
  <c r="AB14" i="39"/>
  <c r="AA14" i="39"/>
  <c r="Z14" i="39"/>
  <c r="X14" i="39"/>
  <c r="AB13" i="39"/>
  <c r="AB15" i="39" s="1"/>
  <c r="AA13" i="39"/>
  <c r="Z13" i="39"/>
  <c r="X13" i="39"/>
  <c r="AD7" i="39"/>
  <c r="AC7" i="39"/>
  <c r="AB7" i="39"/>
  <c r="AA7" i="39"/>
  <c r="Z7" i="39"/>
  <c r="Y7" i="39"/>
  <c r="X7" i="39"/>
  <c r="W7" i="39"/>
  <c r="V7" i="39"/>
  <c r="U7" i="39"/>
  <c r="T7" i="39"/>
  <c r="S7" i="39"/>
  <c r="R7" i="39"/>
  <c r="Q7" i="39"/>
  <c r="P7" i="39"/>
  <c r="O7" i="39"/>
  <c r="N7" i="39"/>
  <c r="M7" i="39"/>
  <c r="L7" i="39"/>
  <c r="K7" i="39"/>
  <c r="J7" i="39"/>
  <c r="I7" i="39"/>
  <c r="H7" i="39"/>
  <c r="G7" i="39"/>
  <c r="F7" i="39"/>
  <c r="E7" i="39"/>
  <c r="D7" i="39"/>
  <c r="C7" i="39"/>
  <c r="E20" i="36" l="1"/>
  <c r="E23" i="36"/>
  <c r="D12" i="41"/>
  <c r="AC9" i="39"/>
  <c r="E26" i="36" s="1"/>
  <c r="C9" i="39"/>
  <c r="E24" i="36" s="1"/>
  <c r="W9" i="39"/>
  <c r="Y15" i="39"/>
  <c r="E9" i="39"/>
  <c r="X15" i="39"/>
  <c r="E16" i="36" s="1"/>
  <c r="E17" i="36"/>
  <c r="AA9" i="39"/>
  <c r="G9" i="39"/>
  <c r="M9" i="39"/>
  <c r="AA15" i="39"/>
  <c r="Z15" i="39"/>
  <c r="E27" i="36" l="1"/>
  <c r="B21" i="36"/>
  <c r="B20" i="36"/>
  <c r="B19" i="36" l="1"/>
  <c r="E41" i="34"/>
  <c r="I25" i="23" l="1"/>
  <c r="J25" i="23"/>
  <c r="L25" i="23"/>
  <c r="M25" i="23"/>
  <c r="G25" i="23"/>
  <c r="F25" i="23"/>
  <c r="D25" i="23"/>
  <c r="C25" i="23"/>
  <c r="P5" i="23" l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O5" i="23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P4" i="23"/>
  <c r="O4" i="23"/>
  <c r="P25" i="23" l="1"/>
  <c r="Q22" i="36" s="1"/>
  <c r="O25" i="23"/>
  <c r="Q23" i="36" s="1"/>
  <c r="N9" i="23"/>
  <c r="K9" i="23"/>
  <c r="H9" i="23"/>
  <c r="E9" i="23"/>
  <c r="N5" i="23"/>
  <c r="N4" i="23"/>
  <c r="K5" i="23"/>
  <c r="K4" i="23"/>
  <c r="H5" i="23"/>
  <c r="H4" i="23"/>
  <c r="E5" i="23"/>
  <c r="E4" i="23"/>
  <c r="Q24" i="36" l="1"/>
  <c r="H17" i="36"/>
  <c r="N17" i="36" s="1"/>
  <c r="H16" i="36"/>
  <c r="N16" i="36" s="1"/>
  <c r="Q4" i="23"/>
  <c r="Q5" i="23"/>
  <c r="Q9" i="23"/>
  <c r="H21" i="36" l="1"/>
  <c r="H20" i="36"/>
  <c r="I4" i="22"/>
  <c r="H4" i="22"/>
  <c r="I5" i="22"/>
  <c r="I6" i="22"/>
  <c r="I7" i="22"/>
  <c r="I8" i="22"/>
  <c r="I9" i="22"/>
  <c r="I10" i="22"/>
  <c r="I11" i="22"/>
  <c r="I12" i="22"/>
  <c r="H5" i="22"/>
  <c r="J5" i="22" s="1"/>
  <c r="H6" i="22"/>
  <c r="H7" i="22"/>
  <c r="H8" i="22"/>
  <c r="H9" i="22"/>
  <c r="J9" i="22" s="1"/>
  <c r="H10" i="22"/>
  <c r="H11" i="22"/>
  <c r="H12" i="22"/>
  <c r="J12" i="22" s="1"/>
  <c r="K19" i="34"/>
  <c r="L23" i="34"/>
  <c r="J7" i="22" l="1"/>
  <c r="J11" i="22"/>
  <c r="J6" i="22"/>
  <c r="J8" i="22"/>
  <c r="J10" i="22"/>
  <c r="H13" i="22"/>
  <c r="I13" i="22"/>
  <c r="N7" i="23" l="1"/>
  <c r="N8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6" i="23"/>
  <c r="K7" i="23"/>
  <c r="K8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6" i="23"/>
  <c r="H7" i="23"/>
  <c r="H8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6" i="23"/>
  <c r="E7" i="23"/>
  <c r="E8" i="23"/>
  <c r="E10" i="23"/>
  <c r="E11" i="23"/>
  <c r="E12" i="23"/>
  <c r="E13" i="23"/>
  <c r="Q13" i="23" s="1"/>
  <c r="E14" i="23"/>
  <c r="E15" i="23"/>
  <c r="E16" i="23"/>
  <c r="E17" i="23"/>
  <c r="E18" i="23"/>
  <c r="E19" i="23"/>
  <c r="E20" i="23"/>
  <c r="E21" i="23"/>
  <c r="E22" i="23"/>
  <c r="E23" i="23"/>
  <c r="E24" i="23"/>
  <c r="E6" i="23"/>
  <c r="F29" i="34"/>
  <c r="K25" i="23" l="1"/>
  <c r="Q20" i="23"/>
  <c r="Q12" i="23"/>
  <c r="Q7" i="23"/>
  <c r="H25" i="23"/>
  <c r="E25" i="23"/>
  <c r="H18" i="36"/>
  <c r="N18" i="36" s="1"/>
  <c r="H19" i="36"/>
  <c r="N19" i="36" s="1"/>
  <c r="Q23" i="23"/>
  <c r="Q19" i="23"/>
  <c r="Q15" i="23"/>
  <c r="Q11" i="23"/>
  <c r="Q22" i="23"/>
  <c r="Q18" i="23"/>
  <c r="Q8" i="23"/>
  <c r="Q21" i="23"/>
  <c r="Q17" i="23"/>
  <c r="Q24" i="23"/>
  <c r="Q16" i="23"/>
  <c r="Q14" i="23"/>
  <c r="N25" i="23"/>
  <c r="K26" i="36" s="1"/>
  <c r="Q6" i="23"/>
  <c r="Q10" i="23"/>
  <c r="I26" i="34"/>
  <c r="N3" i="36" s="1"/>
  <c r="J5" i="34"/>
  <c r="T4" i="23" l="1"/>
  <c r="T3" i="23"/>
  <c r="H24" i="36"/>
  <c r="Q26" i="36"/>
  <c r="Q25" i="23"/>
  <c r="H25" i="36"/>
  <c r="H26" i="36"/>
  <c r="H22" i="36"/>
  <c r="H23" i="36"/>
  <c r="H27" i="36"/>
  <c r="K25" i="36"/>
  <c r="Q25" i="36"/>
  <c r="D4" i="22"/>
  <c r="D5" i="22"/>
  <c r="D6" i="22"/>
  <c r="D7" i="22"/>
  <c r="D8" i="22"/>
  <c r="D9" i="22"/>
  <c r="D10" i="22"/>
  <c r="D11" i="22"/>
  <c r="D12" i="22"/>
  <c r="C13" i="22"/>
  <c r="E13" i="22"/>
  <c r="F13" i="22"/>
  <c r="G4" i="22"/>
  <c r="G5" i="22"/>
  <c r="G6" i="22"/>
  <c r="G7" i="22"/>
  <c r="G8" i="22"/>
  <c r="G9" i="22"/>
  <c r="G10" i="22"/>
  <c r="G11" i="22"/>
  <c r="G12" i="22"/>
  <c r="B13" i="22"/>
  <c r="T5" i="23" l="1"/>
  <c r="H28" i="36"/>
  <c r="K20" i="36" s="1"/>
  <c r="J4" i="22"/>
  <c r="J13" i="22" s="1"/>
  <c r="Q28" i="36" s="1"/>
  <c r="G13" i="22"/>
  <c r="D13" i="22"/>
  <c r="I46" i="35"/>
  <c r="I47" i="35"/>
  <c r="I48" i="35"/>
  <c r="I49" i="35"/>
  <c r="I50" i="35"/>
  <c r="I51" i="35"/>
  <c r="I52" i="35"/>
  <c r="I53" i="35"/>
  <c r="I54" i="35"/>
  <c r="I55" i="35"/>
  <c r="I56" i="35"/>
  <c r="I57" i="35"/>
  <c r="I58" i="35"/>
  <c r="I45" i="35"/>
  <c r="I44" i="35"/>
  <c r="I43" i="35"/>
  <c r="I42" i="35"/>
  <c r="I41" i="35"/>
  <c r="I40" i="35"/>
  <c r="K46" i="35"/>
  <c r="K47" i="35"/>
  <c r="K48" i="35"/>
  <c r="K49" i="35"/>
  <c r="K50" i="35"/>
  <c r="K51" i="35"/>
  <c r="K52" i="35"/>
  <c r="K53" i="35"/>
  <c r="K54" i="35"/>
  <c r="K55" i="35"/>
  <c r="K56" i="35"/>
  <c r="K57" i="35"/>
  <c r="K58" i="35"/>
  <c r="K45" i="35"/>
  <c r="K44" i="35"/>
  <c r="K43" i="35"/>
  <c r="K42" i="35"/>
  <c r="K41" i="35"/>
  <c r="K40" i="35"/>
  <c r="K19" i="36" l="1"/>
  <c r="K21" i="36"/>
  <c r="K23" i="36"/>
  <c r="K16" i="36"/>
  <c r="K17" i="36"/>
  <c r="K22" i="36"/>
  <c r="K18" i="36"/>
  <c r="G47" i="35"/>
  <c r="G42" i="35"/>
  <c r="G54" i="35"/>
  <c r="G50" i="35"/>
  <c r="G43" i="35"/>
  <c r="G52" i="35"/>
  <c r="G58" i="35"/>
  <c r="G41" i="35"/>
  <c r="G55" i="35"/>
  <c r="G51" i="35"/>
  <c r="G46" i="35"/>
  <c r="G44" i="35"/>
  <c r="G48" i="35"/>
  <c r="G45" i="35"/>
  <c r="G56" i="35"/>
  <c r="G57" i="35"/>
  <c r="G53" i="35"/>
  <c r="G49" i="35"/>
  <c r="I59" i="35"/>
  <c r="K59" i="35"/>
  <c r="G40" i="35"/>
  <c r="J24" i="34"/>
  <c r="G59" i="35" l="1"/>
  <c r="H49" i="35" s="1"/>
  <c r="C12" i="35" s="1"/>
  <c r="B42" i="34"/>
  <c r="B24" i="36" s="1"/>
  <c r="B26" i="36" s="1"/>
  <c r="L12" i="34"/>
  <c r="J43" i="35" l="1"/>
  <c r="B6" i="35" s="1"/>
  <c r="J45" i="35"/>
  <c r="B8" i="35" s="1"/>
  <c r="H41" i="35"/>
  <c r="C4" i="35" s="1"/>
  <c r="H48" i="35"/>
  <c r="C11" i="35" s="1"/>
  <c r="H59" i="35"/>
  <c r="C22" i="35" s="1"/>
  <c r="H56" i="35"/>
  <c r="C19" i="35" s="1"/>
  <c r="H40" i="35"/>
  <c r="C3" i="35" s="1"/>
  <c r="J57" i="35"/>
  <c r="B20" i="35" s="1"/>
  <c r="H52" i="35"/>
  <c r="C15" i="35" s="1"/>
  <c r="J48" i="35"/>
  <c r="B11" i="35" s="1"/>
  <c r="J56" i="35"/>
  <c r="B19" i="35" s="1"/>
  <c r="J40" i="35"/>
  <c r="B3" i="35" s="1"/>
  <c r="J44" i="35"/>
  <c r="B7" i="35" s="1"/>
  <c r="J55" i="35"/>
  <c r="B18" i="35" s="1"/>
  <c r="H45" i="35"/>
  <c r="C8" i="35" s="1"/>
  <c r="J47" i="35"/>
  <c r="B10" i="35" s="1"/>
  <c r="H51" i="35"/>
  <c r="C14" i="35" s="1"/>
  <c r="H47" i="35"/>
  <c r="C10" i="35" s="1"/>
  <c r="J54" i="35"/>
  <c r="B17" i="35" s="1"/>
  <c r="J50" i="35"/>
  <c r="B13" i="35" s="1"/>
  <c r="J46" i="35"/>
  <c r="B9" i="35" s="1"/>
  <c r="H54" i="35"/>
  <c r="C17" i="35" s="1"/>
  <c r="H50" i="35"/>
  <c r="C13" i="35" s="1"/>
  <c r="H57" i="35"/>
  <c r="C20" i="35" s="1"/>
  <c r="J49" i="35"/>
  <c r="B12" i="35" s="1"/>
  <c r="J51" i="35"/>
  <c r="B14" i="35" s="1"/>
  <c r="H43" i="35"/>
  <c r="C6" i="35" s="1"/>
  <c r="H58" i="35"/>
  <c r="C21" i="35" s="1"/>
  <c r="H53" i="35"/>
  <c r="C16" i="35" s="1"/>
  <c r="J52" i="35"/>
  <c r="B15" i="35" s="1"/>
  <c r="H44" i="35"/>
  <c r="C7" i="35" s="1"/>
  <c r="J53" i="35"/>
  <c r="B16" i="35" s="1"/>
  <c r="J59" i="35"/>
  <c r="B22" i="35" s="1"/>
  <c r="J41" i="35"/>
  <c r="B4" i="35" s="1"/>
  <c r="H55" i="35"/>
  <c r="C18" i="35" s="1"/>
  <c r="J58" i="35"/>
  <c r="B21" i="35" s="1"/>
  <c r="J42" i="35"/>
  <c r="B5" i="35" s="1"/>
  <c r="H42" i="35"/>
  <c r="C5" i="35" s="1"/>
  <c r="H46" i="35"/>
  <c r="C9" i="35" s="1"/>
  <c r="F26" i="34"/>
  <c r="N2" i="36" s="1"/>
  <c r="N4" i="36" l="1"/>
  <c r="J25" i="34"/>
  <c r="J19" i="34" l="1"/>
  <c r="K25" i="34" l="1"/>
  <c r="L25" i="34"/>
  <c r="L24" i="34"/>
  <c r="K24" i="34"/>
  <c r="K23" i="34"/>
  <c r="J23" i="34"/>
  <c r="K22" i="34"/>
  <c r="L22" i="34"/>
  <c r="J22" i="34"/>
  <c r="L21" i="34"/>
  <c r="K21" i="34"/>
  <c r="J21" i="34"/>
  <c r="L20" i="34"/>
  <c r="K20" i="34"/>
  <c r="J20" i="34"/>
  <c r="L19" i="34"/>
  <c r="L18" i="34"/>
  <c r="K18" i="34"/>
  <c r="J18" i="34"/>
  <c r="K17" i="34"/>
  <c r="L17" i="34"/>
  <c r="J17" i="34"/>
  <c r="L16" i="34"/>
  <c r="K16" i="34"/>
  <c r="J16" i="34"/>
  <c r="K15" i="34"/>
  <c r="L15" i="34"/>
  <c r="J15" i="34"/>
  <c r="L14" i="34"/>
  <c r="K14" i="34"/>
  <c r="J14" i="34"/>
  <c r="K13" i="34"/>
  <c r="L13" i="34"/>
  <c r="J13" i="34"/>
  <c r="K12" i="34"/>
  <c r="J12" i="34"/>
  <c r="L11" i="34"/>
  <c r="K11" i="34"/>
  <c r="J11" i="34"/>
  <c r="K10" i="34"/>
  <c r="L10" i="34"/>
  <c r="J10" i="34"/>
  <c r="L9" i="34"/>
  <c r="K9" i="34"/>
  <c r="J9" i="34"/>
  <c r="L8" i="34"/>
  <c r="K8" i="34"/>
  <c r="J8" i="34"/>
  <c r="L7" i="34"/>
  <c r="K7" i="34"/>
  <c r="J7" i="34"/>
  <c r="L6" i="34"/>
  <c r="K6" i="34"/>
  <c r="J6" i="34"/>
  <c r="L5" i="34"/>
  <c r="K5" i="34"/>
  <c r="H26" i="34"/>
  <c r="N7" i="36" s="1"/>
  <c r="G26" i="34"/>
  <c r="N6" i="36" s="1"/>
  <c r="E26" i="34"/>
  <c r="D26" i="34"/>
  <c r="C26" i="34"/>
  <c r="K3" i="36" s="1"/>
  <c r="B26" i="34"/>
  <c r="K2" i="36" s="1"/>
  <c r="K8" i="36" l="1"/>
  <c r="K5" i="36" s="1"/>
  <c r="N10" i="36"/>
  <c r="B10" i="36"/>
  <c r="M8" i="34"/>
  <c r="B6" i="36" s="1"/>
  <c r="B17" i="36"/>
  <c r="H2" i="36"/>
  <c r="H3" i="36"/>
  <c r="B18" i="36"/>
  <c r="N8" i="36"/>
  <c r="B11" i="36"/>
  <c r="M9" i="34"/>
  <c r="B7" i="36" s="1"/>
  <c r="B12" i="36"/>
  <c r="M10" i="34"/>
  <c r="M7" i="34"/>
  <c r="B5" i="36" s="1"/>
  <c r="J4" i="34"/>
  <c r="J26" i="34" s="1"/>
  <c r="K4" i="34"/>
  <c r="K26" i="34" s="1"/>
  <c r="L4" i="34"/>
  <c r="K6" i="36" l="1"/>
  <c r="K9" i="36" s="1"/>
  <c r="N25" i="36"/>
  <c r="K28" i="36"/>
  <c r="N24" i="36"/>
  <c r="Q3" i="36"/>
  <c r="Q2" i="36"/>
  <c r="Q4" i="36"/>
  <c r="N26" i="36"/>
  <c r="E19" i="36"/>
  <c r="K27" i="36"/>
  <c r="Q8" i="36"/>
  <c r="Q7" i="36"/>
  <c r="Q6" i="36"/>
  <c r="B16" i="36"/>
  <c r="B22" i="36" s="1"/>
  <c r="H8" i="36"/>
  <c r="H5" i="36" s="1"/>
  <c r="B2" i="36"/>
  <c r="M5" i="34"/>
  <c r="B3" i="36" s="1"/>
  <c r="L26" i="34"/>
  <c r="B8" i="36"/>
  <c r="B9" i="36"/>
  <c r="M6" i="34"/>
  <c r="B4" i="36" s="1"/>
  <c r="B27" i="36" l="1"/>
  <c r="H6" i="36"/>
  <c r="N27" i="36"/>
  <c r="N11" i="36"/>
  <c r="B13" i="36"/>
  <c r="E9" i="36" s="1"/>
  <c r="M11" i="34"/>
  <c r="E2" i="36" l="1"/>
  <c r="E8" i="36"/>
  <c r="E4" i="36"/>
  <c r="E18" i="36"/>
  <c r="Q20" i="36"/>
  <c r="Q18" i="36"/>
  <c r="Q16" i="36"/>
  <c r="Q19" i="36"/>
  <c r="Q17" i="36"/>
  <c r="N28" i="36"/>
  <c r="E10" i="36"/>
  <c r="E6" i="36"/>
  <c r="E5" i="36"/>
  <c r="E11" i="36"/>
  <c r="E12" i="36"/>
  <c r="E7" i="36"/>
  <c r="E3" i="36"/>
  <c r="H9" i="36"/>
  <c r="B23" i="36" l="1"/>
  <c r="E13" i="36"/>
</calcChain>
</file>

<file path=xl/sharedStrings.xml><?xml version="1.0" encoding="utf-8"?>
<sst xmlns="http://schemas.openxmlformats.org/spreadsheetml/2006/main" count="437" uniqueCount="310">
  <si>
    <t>کل</t>
  </si>
  <si>
    <t>مرد</t>
  </si>
  <si>
    <t>زن</t>
  </si>
  <si>
    <t>جمع</t>
  </si>
  <si>
    <t>خانوار</t>
  </si>
  <si>
    <t>مرده بدنیا آمده</t>
  </si>
  <si>
    <t>زنده بدنیا آمده</t>
  </si>
  <si>
    <t>پسر</t>
  </si>
  <si>
    <t>دختر</t>
  </si>
  <si>
    <t>وزن هنگام تولد وجنس نوزاد زنده بدنیا آمده</t>
  </si>
  <si>
    <t>کمتراز2500گرم</t>
  </si>
  <si>
    <t>2500گرم وبیشتر</t>
  </si>
  <si>
    <t>وزن نشده</t>
  </si>
  <si>
    <t>10تا14</t>
  </si>
  <si>
    <t>15تا19</t>
  </si>
  <si>
    <t>20تا24</t>
  </si>
  <si>
    <t>25تا29</t>
  </si>
  <si>
    <t>30تا34</t>
  </si>
  <si>
    <t>35تا39</t>
  </si>
  <si>
    <t>40تا44</t>
  </si>
  <si>
    <t>45تا49</t>
  </si>
  <si>
    <t>شرایط زایمان</t>
  </si>
  <si>
    <t>كل</t>
  </si>
  <si>
    <t>یکماه تا یکسال</t>
  </si>
  <si>
    <t>ایرانی</t>
  </si>
  <si>
    <t>غیر ایرانی</t>
  </si>
  <si>
    <t>درصد گروه سنی زیر یکسال</t>
  </si>
  <si>
    <t>درصد گروه سنی زیر 5 سال</t>
  </si>
  <si>
    <t>درصد گروه سنی زیر 15 سال</t>
  </si>
  <si>
    <t>درصد گروه سنی 15 تا 64 سال</t>
  </si>
  <si>
    <t>درصد گروه سنی 65 سال به بالا</t>
  </si>
  <si>
    <t>تعداد گروه سنی زیر یکسال</t>
  </si>
  <si>
    <t>تعداد گروه سنی زیر 5 سال</t>
  </si>
  <si>
    <t>تعداد گروه سنی زیر 15 سال</t>
  </si>
  <si>
    <t>تعداد گروه سنی 15 تا 64 سال</t>
  </si>
  <si>
    <t>35تا39سال</t>
  </si>
  <si>
    <t>40تا44سال</t>
  </si>
  <si>
    <t>45تا49سال</t>
  </si>
  <si>
    <t>50تا54سال</t>
  </si>
  <si>
    <t>50 تا 54</t>
  </si>
  <si>
    <t>ملیت</t>
  </si>
  <si>
    <t>شهری</t>
  </si>
  <si>
    <t>روستایی</t>
  </si>
  <si>
    <t>درصد ایرانی</t>
  </si>
  <si>
    <t>جنسیت</t>
  </si>
  <si>
    <t>حاشیه</t>
  </si>
  <si>
    <t>عشایر</t>
  </si>
  <si>
    <t>.........</t>
  </si>
  <si>
    <t>تعداد ایرانی</t>
  </si>
  <si>
    <t>مرده زایی</t>
  </si>
  <si>
    <t>5تا 9 سال</t>
  </si>
  <si>
    <t xml:space="preserve"> 10تا 14 سال</t>
  </si>
  <si>
    <t>15تا 19سال</t>
  </si>
  <si>
    <t>20تا 24سال</t>
  </si>
  <si>
    <t>25تا 29 سال</t>
  </si>
  <si>
    <t>30تا 34سال</t>
  </si>
  <si>
    <t>55تا59سال</t>
  </si>
  <si>
    <t>60تا64سال</t>
  </si>
  <si>
    <t>65تا69سال</t>
  </si>
  <si>
    <t>70تا74سال</t>
  </si>
  <si>
    <t>75تا79سال</t>
  </si>
  <si>
    <t>80تا84سال</t>
  </si>
  <si>
    <t>85سال به بالا</t>
  </si>
  <si>
    <t xml:space="preserve">زن </t>
  </si>
  <si>
    <t>درصدزن</t>
  </si>
  <si>
    <t>درصدمرد</t>
  </si>
  <si>
    <t>5-9 سال</t>
  </si>
  <si>
    <t>10-14 سال</t>
  </si>
  <si>
    <t>15-19 سال</t>
  </si>
  <si>
    <t>20-24 سال</t>
  </si>
  <si>
    <t>25-29 سال</t>
  </si>
  <si>
    <t>30-34 سال</t>
  </si>
  <si>
    <t xml:space="preserve">35-39 سال </t>
  </si>
  <si>
    <t>40-44 سال</t>
  </si>
  <si>
    <t>45-49 سال</t>
  </si>
  <si>
    <t>50-54 سال</t>
  </si>
  <si>
    <t>55-59 سال</t>
  </si>
  <si>
    <t>60-64 سال</t>
  </si>
  <si>
    <t>65-69 سال</t>
  </si>
  <si>
    <t>70-74 سال</t>
  </si>
  <si>
    <t>75-79 سال</t>
  </si>
  <si>
    <t>80-84 سال</t>
  </si>
  <si>
    <t>85 و بيشتر</t>
  </si>
  <si>
    <t>جمع كل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</si>
  <si>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</si>
  <si>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</si>
  <si>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</si>
  <si>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</si>
  <si>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</si>
  <si>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</si>
  <si>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</si>
  <si>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</si>
  <si>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5-9</t>
  </si>
  <si>
    <t>10-14</t>
  </si>
  <si>
    <t>20-24</t>
  </si>
  <si>
    <t>25-29</t>
  </si>
  <si>
    <t>70-74</t>
  </si>
  <si>
    <t>75-79</t>
  </si>
  <si>
    <t/>
  </si>
  <si>
    <t>نوع جمعیت</t>
  </si>
  <si>
    <t>مجموع</t>
  </si>
  <si>
    <t>بازه سنی</t>
  </si>
  <si>
    <t>مجموع جنسیت</t>
  </si>
  <si>
    <t>مجموع ملیت</t>
  </si>
  <si>
    <t>مجموع نوع جمعیت</t>
  </si>
  <si>
    <t>زیر یکماه</t>
  </si>
  <si>
    <t>1-4 سال</t>
  </si>
  <si>
    <t>5-6 سال</t>
  </si>
  <si>
    <t>7-9 سال</t>
  </si>
  <si>
    <t>15-17 سال</t>
  </si>
  <si>
    <t>18-19 سال</t>
  </si>
  <si>
    <t>35-39 سال</t>
  </si>
  <si>
    <t>85 سال و بیشتر</t>
  </si>
  <si>
    <t>زنان ایرانی</t>
  </si>
  <si>
    <t>55سال و بالاتر</t>
  </si>
  <si>
    <t>تولد</t>
  </si>
  <si>
    <t xml:space="preserve">خانه بهداشت / پایگاه سلامت / مرکز خدمات جامع سلامت / شهرستان </t>
  </si>
  <si>
    <t>زیریکسال</t>
  </si>
  <si>
    <t>1تا 4سال</t>
  </si>
  <si>
    <t>زيريكسال</t>
  </si>
  <si>
    <t>جمعيت به تفکیک گروه سنی</t>
  </si>
  <si>
    <t>سن</t>
  </si>
  <si>
    <t>روستایی ایرانی</t>
  </si>
  <si>
    <t>شهری ایرانی</t>
  </si>
  <si>
    <t xml:space="preserve"> شهری افاغنه</t>
  </si>
  <si>
    <t>روستایی افاغنه</t>
  </si>
  <si>
    <t>مرگ مادر به علت عوارض بارداری و زایمان</t>
  </si>
  <si>
    <t>10تا14 سال</t>
  </si>
  <si>
    <t>15تا19 سال</t>
  </si>
  <si>
    <t>20تا24 سال</t>
  </si>
  <si>
    <t>25تا29 سال</t>
  </si>
  <si>
    <t>30تا34 سال</t>
  </si>
  <si>
    <t>35تا39 سال</t>
  </si>
  <si>
    <t>40تا44 سال</t>
  </si>
  <si>
    <t>45تا49 سال</t>
  </si>
  <si>
    <t>50تا54 سال</t>
  </si>
  <si>
    <t>تعداد گروه سنی نوزادان</t>
  </si>
  <si>
    <t>تعداد گروه سنی نوجوانان (5 تا 17 سال تمام)</t>
  </si>
  <si>
    <t>تعداد گروه سنی جوانان (18 تا 29 سال تمام)</t>
  </si>
  <si>
    <t>تعداد گروه سنی میانسالان (30 تا 59 سال تمام)</t>
  </si>
  <si>
    <t>تعداد گروه سنی سالمندان (60 سال و بیشتر)</t>
  </si>
  <si>
    <t>درصد گروه سنی نوزادان</t>
  </si>
  <si>
    <t>تعداد گروه سنی 30 تا 70 سال</t>
  </si>
  <si>
    <t>درصد گروه سنی 30 تا 70 سال</t>
  </si>
  <si>
    <t>تعداد گروه سنی 65 سال و بیشتر</t>
  </si>
  <si>
    <t>تعداد مرد</t>
  </si>
  <si>
    <t>تعداد زن</t>
  </si>
  <si>
    <t>درصد مرد</t>
  </si>
  <si>
    <t>درصد زن</t>
  </si>
  <si>
    <t>تعداد غیرایرانی</t>
  </si>
  <si>
    <t>درصد غیرایرانی</t>
  </si>
  <si>
    <t>تعداد جمعیت شهری</t>
  </si>
  <si>
    <t>تعداد جمعیت روستایی</t>
  </si>
  <si>
    <t>تعداد جمعیت حاشیه</t>
  </si>
  <si>
    <t>تعداد جمعیت عشایر</t>
  </si>
  <si>
    <t>تعداد جمعیت شهر و حاشیه</t>
  </si>
  <si>
    <t>تعداد جمعیت روستا و عشایر</t>
  </si>
  <si>
    <t>جمعیت کل</t>
  </si>
  <si>
    <t>درصد کل</t>
  </si>
  <si>
    <t>درصد جمعیت شهری</t>
  </si>
  <si>
    <t>درصد جمعیت حاشیه</t>
  </si>
  <si>
    <t>درصد جمعیت روستایی</t>
  </si>
  <si>
    <t>درصد جمعیت عشایر</t>
  </si>
  <si>
    <t>درصد جمعیت شهر و حاشیه</t>
  </si>
  <si>
    <t>درصد جمعیت روستا و عشایر</t>
  </si>
  <si>
    <t>جنسیت در جمعیت</t>
  </si>
  <si>
    <t>ملیت در جمعیت</t>
  </si>
  <si>
    <t>تعداد و درصد جمعیت</t>
  </si>
  <si>
    <t>نوع و درصد جمعیت</t>
  </si>
  <si>
    <t>رشد طبیعی جمعیت</t>
  </si>
  <si>
    <t>درصد سرباری</t>
  </si>
  <si>
    <t>تعداد زنان همسردار 10 تا 54 ساله</t>
  </si>
  <si>
    <t>تعداد کل زنان 10 تا 54 ساله</t>
  </si>
  <si>
    <t>شاخص های جمعیت</t>
  </si>
  <si>
    <t xml:space="preserve">شاخص های موالید </t>
  </si>
  <si>
    <t>نسبت جنسی در بدو تولد سامانه سیب</t>
  </si>
  <si>
    <t>تعداد مرده زائی</t>
  </si>
  <si>
    <t>درصد مرده زائی</t>
  </si>
  <si>
    <t>شاخص های مرگ</t>
  </si>
  <si>
    <t>کل مرگ</t>
  </si>
  <si>
    <t>کل تولد سامانه سیب</t>
  </si>
  <si>
    <t>مجموع میزان های باروری  اختصاصی سنی</t>
  </si>
  <si>
    <t>گروه سنی</t>
  </si>
  <si>
    <t>جمعیت کل زنان ایرانی</t>
  </si>
  <si>
    <t>GFR (میزان باروری عمومی)</t>
  </si>
  <si>
    <t>TFR (میزان باروری کلی)</t>
  </si>
  <si>
    <t>تعداد موالید به ازای هزار نفر زن در سنین باروری</t>
  </si>
  <si>
    <t>با وضعیت فعلی یک زن در طول سنین باروری چه تعداد فرزند به دنیا می آ ورد.</t>
  </si>
  <si>
    <t>زیر یکسال</t>
  </si>
  <si>
    <t>زیر پنجسال</t>
  </si>
  <si>
    <t>نوجوانان</t>
  </si>
  <si>
    <t>جوانان</t>
  </si>
  <si>
    <t>میانسالان</t>
  </si>
  <si>
    <t>سالمندان</t>
  </si>
  <si>
    <t>جمع کل</t>
  </si>
  <si>
    <t xml:space="preserve">میزان باروری عمومی GFR </t>
  </si>
  <si>
    <t>میزان باروری کلی TFR</t>
  </si>
  <si>
    <t>1-4</t>
  </si>
  <si>
    <t>15-17</t>
  </si>
  <si>
    <t>18-19</t>
  </si>
  <si>
    <t>تعداد کل مرگ ایرانی</t>
  </si>
  <si>
    <t>تعداد کل مرگ غیر ایرانی</t>
  </si>
  <si>
    <t>تعداد کل مرگ ها</t>
  </si>
  <si>
    <t>میزان مرگ نوجوانان در هزار جمعیت کل</t>
  </si>
  <si>
    <t>میزان مرگ جوانان در هزار جمعیت کل</t>
  </si>
  <si>
    <t>میزان مرگ میانسالان در هزار جمعیت کل</t>
  </si>
  <si>
    <t>میزان مرگ سالمندان در هزار جمعیت کل</t>
  </si>
  <si>
    <t>تعداد زن فوت شده</t>
  </si>
  <si>
    <t>تعداد افراد فوت شده در مناطق شهری</t>
  </si>
  <si>
    <t>تعداد افراد فوت شده در مناطق روستایی</t>
  </si>
  <si>
    <t xml:space="preserve">زنان کل همسردار </t>
  </si>
  <si>
    <t xml:space="preserve">سن مادر در این تولد زنده </t>
  </si>
  <si>
    <t>80-84</t>
  </si>
  <si>
    <t xml:space="preserve">جمعیت تحت پوشش        </t>
  </si>
  <si>
    <t>موالید ایرانی</t>
  </si>
  <si>
    <t>تعداد خانوار ایرانی</t>
  </si>
  <si>
    <t>تعداد خانوار غیرایرانی</t>
  </si>
  <si>
    <t>میزان تولد خام (ایرانی) سامانه سیب در هزار جمعیت</t>
  </si>
  <si>
    <t>تعداد مرگ نوزادان (ایرانی)</t>
  </si>
  <si>
    <t>تعداد مرگ زیر یکسال (ایرانی)</t>
  </si>
  <si>
    <t>تعداد مرگ 1 تا 59 ماهه (ایرانی)</t>
  </si>
  <si>
    <t>تعداد مرگ زیر 5 سال (ایرانی)</t>
  </si>
  <si>
    <t>تعداد مرگ 1 تا 59 ماهه (کل)</t>
  </si>
  <si>
    <t>تعداد مرگ زیر 5 سال (کل)</t>
  </si>
  <si>
    <t>تعداد مرگ نوزادان (کل)</t>
  </si>
  <si>
    <t>تعداد مرگ زیر یکسال (کل)</t>
  </si>
  <si>
    <t>جمعیت ایرانی</t>
  </si>
  <si>
    <t>جمعیت غیرایرانی</t>
  </si>
  <si>
    <t>تعداد خانوار کل</t>
  </si>
  <si>
    <t>بعد خانوار کل</t>
  </si>
  <si>
    <t>تولد ایرانی سامانه سیب</t>
  </si>
  <si>
    <t>میزان تولد خام (کل) سامانه سیب در هزار جمعیت</t>
  </si>
  <si>
    <t>تعداد مرگ نوجوانان (کل)</t>
  </si>
  <si>
    <t>تعداد مرگ جوانان (کل)</t>
  </si>
  <si>
    <t>تعداد مرگ میانسالان (کل)</t>
  </si>
  <si>
    <t>تعداد مرگ سالمندان (کل)</t>
  </si>
  <si>
    <t>تعداد مرگ ایرانی</t>
  </si>
  <si>
    <t>تعداد مرگ غیرایرانی</t>
  </si>
  <si>
    <t>میزان مرگ ایرانی در هزار جمعیت ایرانی</t>
  </si>
  <si>
    <t>میزان مرگ غیرایرانی در هزار جمعیت غیر ایرانی</t>
  </si>
  <si>
    <t>میزان مرگ نوزادان (ایرانی) به موالید ایرانی</t>
  </si>
  <si>
    <t>میزان مرگ زیر یکسال (ایرانی) به موالید ایرانی</t>
  </si>
  <si>
    <t>میزان مرگ 1 تا 59 ماهه (ایرانی) به موالید ایرانی</t>
  </si>
  <si>
    <t>میزان مرگ زیر 5 سال (ایرانی) به موالید ایرانی</t>
  </si>
  <si>
    <t>میزان مرگ نوزادان (کل) به موالید کل</t>
  </si>
  <si>
    <t>میزان مرگ زیر یکسال (کل) به موالید کل</t>
  </si>
  <si>
    <t>میزان مرگ 1 تا 59 ماهه (کل) به موالید کل</t>
  </si>
  <si>
    <t>میزان مرگ زیر 5 سال (کل) به موالید کل</t>
  </si>
  <si>
    <t>میزان مرگ نوجوانان (کل) در هزار جمعیت نوجوان</t>
  </si>
  <si>
    <t>میزان مرگ جوانان (کل) در هزار جمعیت جوان</t>
  </si>
  <si>
    <t>میزان مرگ میانسالان (کل) در هزار جمعیت میانسال</t>
  </si>
  <si>
    <t>میزان مرگ سالمندان (کل) در هزار جمعیت سالمندان</t>
  </si>
  <si>
    <t>میزان مرگ (کل) خام در هزار جمعیت</t>
  </si>
  <si>
    <t>درصد مرگ نوزادان  (کل) به کل مرگ</t>
  </si>
  <si>
    <t>درصد مرگ زیر یکسال  (کل) به کل مرگ</t>
  </si>
  <si>
    <t>درصد مرگ 1 تا 59 ماهه  (کل) به کل مرگ</t>
  </si>
  <si>
    <t>درصد مرگ زیر 5 سال (کل) به کل مرگ</t>
  </si>
  <si>
    <t>درصد مرگ نوجوانان (کل) به کل مرگ</t>
  </si>
  <si>
    <t>درصد مرگ جوانان (کل) به کل مرگ</t>
  </si>
  <si>
    <t>درصد مرگ میانسالان (کل) به کل مرگ</t>
  </si>
  <si>
    <t>درصد مرگ سالمندان (کل) به کل مرگ</t>
  </si>
  <si>
    <t>میزان مرگ زیر 5 سال کل در هزار جمعیت کل</t>
  </si>
  <si>
    <t xml:space="preserve">تعداد مرد فوت شده </t>
  </si>
  <si>
    <t>تعداد زایمان چندقلویی</t>
  </si>
  <si>
    <t>نوع زایمان</t>
  </si>
  <si>
    <t>2قلو</t>
  </si>
  <si>
    <t>3قلو</t>
  </si>
  <si>
    <t>بیمارستان</t>
  </si>
  <si>
    <t>درمنزل زائو توسط</t>
  </si>
  <si>
    <t>طبیعی</t>
  </si>
  <si>
    <t>سزارین</t>
  </si>
  <si>
    <t>مامای تحصیل کرده</t>
  </si>
  <si>
    <t>مامای دوره دیده</t>
  </si>
  <si>
    <t>مامای دوره ندیده</t>
  </si>
  <si>
    <t>وزن</t>
  </si>
  <si>
    <t>سن مادر</t>
  </si>
  <si>
    <t>غیرایرانی</t>
  </si>
  <si>
    <t>جدول مرگ بر حسب سن و جنس</t>
  </si>
  <si>
    <t>جدول تولد سامانه سیب</t>
  </si>
  <si>
    <t>85 و بیشتر</t>
  </si>
  <si>
    <t>تعداد مرگ مادر به علت عوارض بارداری و زایمان</t>
  </si>
  <si>
    <t>درصد مرگ مادر به علت عوارض بارداری و زایمان</t>
  </si>
  <si>
    <t xml:space="preserve">جدول باروری کلی </t>
  </si>
  <si>
    <t>درصد زنان 10 تا 54 ساله شوهردار</t>
  </si>
  <si>
    <t>میزان باروری اختصاصی سنی</t>
  </si>
  <si>
    <t>مجموع میزان های باروری اختصاصی سنی</t>
  </si>
  <si>
    <t>میزان تجدید نسل ناخالص</t>
  </si>
  <si>
    <t>گردونه زيج حياتي</t>
  </si>
  <si>
    <t>عنوان شاخص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</si>
  <si>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</si>
  <si>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</si>
  <si>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</si>
  <si>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</si>
  <si>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</si>
  <si>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</si>
  <si>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</si>
  <si>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</si>
  <si>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</si>
  <si>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</si>
  <si>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</si>
  <si>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</si>
  <si>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تولد زنده</t>
  </si>
  <si>
    <t>مرگ زير يك سال</t>
  </si>
  <si>
    <t>مرگ يك تا 5 سال</t>
  </si>
  <si>
    <t>مرگ بالاي 5 سال</t>
  </si>
  <si>
    <t>کل مرگ ها</t>
  </si>
  <si>
    <t xml:space="preserve">مرگ </t>
  </si>
  <si>
    <t>شیت مربوط به جمعیت تحت پوشش ابتدای سال، همان جمعیت تأیید شده توسط واحد آمار مرکز بهداشت / شبکه بهداشت است و باید در ابتدای سال تکمیل گردد.</t>
  </si>
  <si>
    <t>عدد ثبت شده در ستون تولد زنده، وزن هنگام تولد و سن مادر باید با هم برابر باشد.</t>
  </si>
  <si>
    <t>عدد ثبت شده در ستون شرایط زایمان و نوع زایمان باید با هم برابر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</si>
</sst>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0.0;[Red]0.0"/>
    <numFmt numFmtId="167" formatCode="0.00;[Red]0.00"/>
  </numFmts>
  <fonts count="52" x14ac:knownFonts="1">
    <font>
      <sz val="11"/>
      <color theme="1"/>
      <name val="Arial"/>
      <family val="2"/>
      <charset val="178"/>
      <scheme val="minor"/>
    </font>
    <font>
      <sz val="11"/>
      <color theme="1"/>
      <name val="2  Mitra"/>
      <charset val="178"/>
    </font>
    <font>
      <sz val="9"/>
      <color theme="1"/>
      <name val="2  Mitra"/>
      <charset val="178"/>
    </font>
    <font>
      <b/>
      <sz val="11"/>
      <color theme="1"/>
      <name val="2  Mitra"/>
      <charset val="178"/>
    </font>
    <font>
      <b/>
      <sz val="12"/>
      <color theme="1"/>
      <name val="2  Mitra"/>
      <charset val="178"/>
    </font>
    <font>
      <b/>
      <sz val="11"/>
      <name val="2  Mitra"/>
      <charset val="178"/>
    </font>
    <font>
      <sz val="18"/>
      <color theme="1"/>
      <name val="2  Mitra"/>
      <charset val="178"/>
    </font>
    <font>
      <sz val="14"/>
      <color theme="1"/>
      <name val="Arial"/>
      <family val="2"/>
      <charset val="178"/>
      <scheme val="minor"/>
    </font>
    <font>
      <b/>
      <sz val="18"/>
      <color rgb="FFFF0000"/>
      <name val="2  Mitra"/>
      <charset val="178"/>
    </font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14"/>
      <color theme="1"/>
      <name val="2  Mitra"/>
      <charset val="178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scheme val="minor"/>
    </font>
    <font>
      <sz val="14"/>
      <color theme="1"/>
      <name val="2  Titr"/>
      <charset val="178"/>
    </font>
    <font>
      <sz val="10"/>
      <color theme="1"/>
      <name val="2  Titr"/>
      <charset val="178"/>
    </font>
    <font>
      <b/>
      <sz val="14"/>
      <color theme="1"/>
      <name val="2  Mitra"/>
      <charset val="178"/>
    </font>
    <font>
      <sz val="16"/>
      <color theme="1"/>
      <name val="2  Titr"/>
      <charset val="178"/>
    </font>
    <font>
      <b/>
      <sz val="12"/>
      <color rgb="FFC00000"/>
      <name val="2  Titr"/>
      <charset val="178"/>
    </font>
    <font>
      <b/>
      <sz val="10"/>
      <color theme="1"/>
      <name val="2  Mitra"/>
      <charset val="178"/>
    </font>
    <font>
      <sz val="11"/>
      <color theme="1"/>
      <name val="2  Titr"/>
      <charset val="178"/>
    </font>
    <font>
      <b/>
      <sz val="11"/>
      <color theme="1"/>
      <name val="2  Titr"/>
      <charset val="178"/>
    </font>
    <font>
      <b/>
      <sz val="12"/>
      <color theme="1"/>
      <name val="2  Titr"/>
      <charset val="178"/>
    </font>
    <font>
      <b/>
      <sz val="10"/>
      <color theme="1"/>
      <name val="2  Titr"/>
      <charset val="178"/>
    </font>
    <font>
      <sz val="12"/>
      <color theme="1"/>
      <name val="2  Mitra"/>
      <charset val="178"/>
    </font>
    <font>
      <b/>
      <sz val="11"/>
      <color rgb="FF000000"/>
      <name val="2  Titr"/>
      <charset val="178"/>
    </font>
    <font>
      <b/>
      <sz val="10"/>
      <name val="2  Mitra"/>
      <charset val="178"/>
    </font>
    <font>
      <sz val="10"/>
      <color theme="1"/>
      <name val="Arial"/>
      <family val="2"/>
      <charset val="178"/>
      <scheme val="minor"/>
    </font>
    <font>
      <sz val="12"/>
      <name val="2  Mitra"/>
      <charset val="178"/>
    </font>
    <font>
      <b/>
      <sz val="12"/>
      <name val="2  Titr"/>
      <charset val="178"/>
    </font>
    <font>
      <b/>
      <sz val="11"/>
      <color rgb="FFC00000"/>
      <name val="2  Titr"/>
      <charset val="178"/>
    </font>
    <font>
      <b/>
      <sz val="11"/>
      <color theme="1"/>
      <name val="Arial"/>
      <family val="2"/>
      <scheme val="minor"/>
    </font>
    <font>
      <b/>
      <sz val="12"/>
      <color rgb="FF000000"/>
      <name val="2  Mitra"/>
      <charset val="178"/>
    </font>
    <font>
      <b/>
      <sz val="11"/>
      <color rgb="FFFF0000"/>
      <name val="2  Mitra"/>
      <charset val="178"/>
    </font>
    <font>
      <b/>
      <sz val="16"/>
      <color theme="1"/>
      <name val="2  Mitra"/>
      <charset val="178"/>
    </font>
    <font>
      <b/>
      <sz val="12"/>
      <name val="2  Mitra"/>
      <charset val="178"/>
    </font>
    <font>
      <b/>
      <sz val="9"/>
      <name val="2  Mitra"/>
      <charset val="178"/>
    </font>
    <font>
      <b/>
      <sz val="8"/>
      <name val="2  Mitra"/>
      <charset val="178"/>
    </font>
    <font>
      <sz val="11"/>
      <color rgb="FFC00000"/>
      <name val="2  Titr"/>
      <charset val="178"/>
    </font>
    <font>
      <sz val="16"/>
      <color rgb="FFFF0000"/>
      <name val="2  Titr"/>
      <charset val="178"/>
    </font>
    <font>
      <sz val="8"/>
      <color theme="1"/>
      <name val="2  Titr"/>
      <charset val="178"/>
    </font>
    <font>
      <b/>
      <sz val="10"/>
      <color rgb="FF000000"/>
      <name val="B Lotus"/>
      <charset val="178"/>
    </font>
    <font>
      <sz val="12"/>
      <color rgb="FF000000"/>
      <name val="2  Mitra"/>
      <charset val="178"/>
    </font>
    <font>
      <sz val="12"/>
      <color rgb="FFC00000"/>
      <name val="B Titr"/>
      <charset val="178"/>
    </font>
    <font>
      <sz val="11"/>
      <color rgb="FFC00000"/>
      <name val="B Titr"/>
      <charset val="178"/>
    </font>
    <font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9FFE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/>
    <xf numFmtId="0" fontId="13" fillId="0" borderId="0"/>
    <xf numFmtId="0" fontId="9" fillId="0" borderId="0"/>
    <xf numFmtId="0" fontId="18" fillId="0" borderId="0"/>
    <xf numFmtId="164" fontId="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2" fillId="0" borderId="0"/>
  </cellStyleXfs>
  <cellXfs count="386">
    <xf numFmtId="0" fontId="0" fillId="0" borderId="0" xfId="0"/>
    <xf numFmtId="0" fontId="12" fillId="0" borderId="0" xfId="8" applyProtection="1"/>
    <xf numFmtId="166" fontId="12" fillId="0" borderId="0" xfId="8" applyNumberFormat="1" applyProtection="1"/>
    <xf numFmtId="0" fontId="12" fillId="0" borderId="0" xfId="8" applyAlignment="1" applyProtection="1">
      <alignment horizontal="right"/>
    </xf>
    <xf numFmtId="167" fontId="12" fillId="0" borderId="0" xfId="8" applyNumberFormat="1" applyProtection="1"/>
    <xf numFmtId="165" fontId="12" fillId="0" borderId="0" xfId="8" applyNumberFormat="1" applyProtection="1"/>
    <xf numFmtId="166" fontId="15" fillId="0" borderId="0" xfId="8" applyNumberFormat="1" applyFont="1" applyBorder="1" applyAlignment="1" applyProtection="1">
      <alignment horizontal="center"/>
    </xf>
    <xf numFmtId="0" fontId="15" fillId="0" borderId="1" xfId="8" applyFont="1" applyBorder="1" applyAlignment="1" applyProtection="1">
      <alignment horizontal="center"/>
    </xf>
    <xf numFmtId="0" fontId="16" fillId="0" borderId="0" xfId="8" applyFont="1" applyBorder="1" applyAlignment="1" applyProtection="1">
      <alignment horizontal="center"/>
    </xf>
    <xf numFmtId="166" fontId="16" fillId="0" borderId="0" xfId="8" applyNumberFormat="1" applyFont="1" applyBorder="1" applyAlignment="1" applyProtection="1">
      <alignment horizontal="center"/>
    </xf>
    <xf numFmtId="0" fontId="12" fillId="0" borderId="1" xfId="8" applyFont="1" applyBorder="1" applyAlignment="1" applyProtection="1">
      <alignment horizontal="center"/>
    </xf>
    <xf numFmtId="165" fontId="12" fillId="0" borderId="1" xfId="8" applyNumberFormat="1" applyFont="1" applyBorder="1" applyAlignment="1" applyProtection="1">
      <alignment horizontal="center"/>
    </xf>
    <xf numFmtId="1" fontId="16" fillId="0" borderId="1" xfId="8" applyNumberFormat="1" applyFont="1" applyBorder="1" applyAlignment="1" applyProtection="1">
      <alignment horizontal="center"/>
    </xf>
    <xf numFmtId="2" fontId="12" fillId="0" borderId="1" xfId="8" applyNumberFormat="1" applyFont="1" applyBorder="1" applyAlignment="1" applyProtection="1">
      <alignment horizontal="center"/>
    </xf>
    <xf numFmtId="0" fontId="12" fillId="0" borderId="0" xfId="8" applyFont="1" applyBorder="1" applyAlignment="1" applyProtection="1">
      <alignment horizontal="center"/>
    </xf>
    <xf numFmtId="165" fontId="12" fillId="0" borderId="0" xfId="8" applyNumberFormat="1" applyFont="1" applyBorder="1" applyAlignment="1" applyProtection="1">
      <alignment horizontal="center"/>
    </xf>
    <xf numFmtId="0" fontId="17" fillId="0" borderId="1" xfId="8" applyFont="1" applyBorder="1" applyAlignment="1" applyProtection="1">
      <alignment horizontal="right"/>
    </xf>
    <xf numFmtId="0" fontId="17" fillId="0" borderId="1" xfId="8" applyFont="1" applyBorder="1" applyAlignment="1" applyProtection="1">
      <alignment horizontal="right" readingOrder="2"/>
    </xf>
    <xf numFmtId="166" fontId="12" fillId="0" borderId="0" xfId="8" applyNumberFormat="1" applyFont="1" applyBorder="1" applyAlignment="1" applyProtection="1">
      <alignment horizontal="center"/>
    </xf>
    <xf numFmtId="0" fontId="12" fillId="10" borderId="1" xfId="8" applyFont="1" applyFill="1" applyBorder="1" applyAlignment="1" applyProtection="1">
      <alignment horizontal="center"/>
    </xf>
    <xf numFmtId="0" fontId="12" fillId="7" borderId="1" xfId="8" applyFont="1" applyFill="1" applyBorder="1" applyAlignment="1" applyProtection="1">
      <alignment horizontal="center"/>
    </xf>
    <xf numFmtId="0" fontId="17" fillId="0" borderId="1" xfId="8" applyFont="1" applyBorder="1" applyAlignment="1" applyProtection="1">
      <alignment readingOrder="2"/>
    </xf>
    <xf numFmtId="0" fontId="0" fillId="0" borderId="0" xfId="0" applyProtection="1">
      <protection locked="0"/>
    </xf>
    <xf numFmtId="1" fontId="33" fillId="0" borderId="1" xfId="2" applyNumberFormat="1" applyFont="1" applyFill="1" applyBorder="1" applyAlignment="1" applyProtection="1">
      <alignment horizontal="center" vertical="center"/>
      <protection locked="0"/>
    </xf>
    <xf numFmtId="1" fontId="11" fillId="0" borderId="30" xfId="0" applyNumberFormat="1" applyFont="1" applyBorder="1" applyAlignment="1" applyProtection="1">
      <alignment horizontal="center" vertical="center"/>
      <protection locked="0"/>
    </xf>
    <xf numFmtId="1" fontId="11" fillId="0" borderId="31" xfId="0" applyNumberFormat="1" applyFont="1" applyBorder="1" applyAlignment="1" applyProtection="1">
      <alignment horizontal="center" vertical="center"/>
      <protection locked="0"/>
    </xf>
    <xf numFmtId="1" fontId="11" fillId="0" borderId="1" xfId="0" applyNumberFormat="1" applyFont="1" applyBorder="1" applyAlignment="1" applyProtection="1">
      <alignment horizontal="center" vertical="center"/>
      <protection locked="0"/>
    </xf>
    <xf numFmtId="1" fontId="11" fillId="0" borderId="42" xfId="0" applyNumberFormat="1" applyFont="1" applyBorder="1" applyAlignment="1" applyProtection="1">
      <alignment horizontal="center" vertical="center"/>
      <protection locked="0"/>
    </xf>
    <xf numFmtId="1" fontId="11" fillId="0" borderId="43" xfId="0" applyNumberFormat="1" applyFont="1" applyBorder="1" applyAlignment="1" applyProtection="1">
      <alignment horizontal="center" vertical="center"/>
      <protection locked="0"/>
    </xf>
    <xf numFmtId="1" fontId="11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" fontId="21" fillId="5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9" fillId="2" borderId="40" xfId="0" applyFont="1" applyFill="1" applyBorder="1" applyAlignment="1" applyProtection="1">
      <alignment horizontal="center" vertical="center"/>
    </xf>
    <xf numFmtId="0" fontId="29" fillId="2" borderId="7" xfId="0" applyFont="1" applyFill="1" applyBorder="1" applyAlignment="1" applyProtection="1">
      <alignment horizontal="center" vertical="center"/>
    </xf>
    <xf numFmtId="0" fontId="29" fillId="2" borderId="41" xfId="0" applyFont="1" applyFill="1" applyBorder="1" applyAlignment="1" applyProtection="1">
      <alignment horizontal="center" vertical="center"/>
    </xf>
    <xf numFmtId="0" fontId="29" fillId="2" borderId="5" xfId="0" applyFont="1" applyFill="1" applyBorder="1" applyAlignment="1" applyProtection="1">
      <alignment horizontal="center" vertical="center"/>
    </xf>
    <xf numFmtId="0" fontId="29" fillId="2" borderId="31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9" fillId="0" borderId="1" xfId="0" applyFont="1" applyFill="1" applyBorder="1" applyAlignment="1" applyProtection="1">
      <alignment horizontal="center" vertical="center" readingOrder="2"/>
      <protection locked="0"/>
    </xf>
    <xf numFmtId="0" fontId="29" fillId="0" borderId="1" xfId="0" applyFont="1" applyFill="1" applyBorder="1" applyAlignment="1" applyProtection="1">
      <alignment horizontal="center" vertical="center" wrapText="1" readingOrder="2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 readingOrder="2"/>
      <protection locked="0"/>
    </xf>
    <xf numFmtId="0" fontId="4" fillId="0" borderId="1" xfId="0" applyFont="1" applyBorder="1" applyAlignment="1" applyProtection="1">
      <alignment horizontal="center" vertical="center" readingOrder="2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 readingOrder="2"/>
      <protection locked="0"/>
    </xf>
    <xf numFmtId="0" fontId="4" fillId="0" borderId="42" xfId="0" applyFont="1" applyBorder="1" applyAlignment="1" applyProtection="1">
      <alignment horizontal="center" vertical="center" readingOrder="2"/>
      <protection locked="0"/>
    </xf>
    <xf numFmtId="0" fontId="4" fillId="0" borderId="6" xfId="0" applyFont="1" applyBorder="1" applyAlignment="1" applyProtection="1">
      <alignment horizontal="center" vertical="center" readingOrder="2"/>
      <protection locked="0"/>
    </xf>
    <xf numFmtId="0" fontId="4" fillId="0" borderId="42" xfId="0" applyFont="1" applyFill="1" applyBorder="1" applyAlignment="1" applyProtection="1">
      <alignment horizontal="center" vertical="center" readingOrder="2"/>
      <protection locked="0"/>
    </xf>
    <xf numFmtId="0" fontId="4" fillId="0" borderId="6" xfId="0" applyFont="1" applyFill="1" applyBorder="1" applyAlignment="1" applyProtection="1">
      <alignment horizontal="center" vertical="center" readingOrder="2"/>
      <protection locked="0"/>
    </xf>
    <xf numFmtId="0" fontId="11" fillId="0" borderId="31" xfId="0" applyNumberFormat="1" applyFont="1" applyBorder="1" applyAlignment="1" applyProtection="1">
      <alignment horizontal="center" vertical="center"/>
      <protection locked="0"/>
    </xf>
    <xf numFmtId="0" fontId="11" fillId="0" borderId="43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0" fontId="29" fillId="2" borderId="40" xfId="0" applyFont="1" applyFill="1" applyBorder="1" applyAlignment="1" applyProtection="1">
      <alignment horizontal="center" vertical="center"/>
      <protection locked="0"/>
    </xf>
    <xf numFmtId="0" fontId="29" fillId="2" borderId="7" xfId="0" applyFont="1" applyFill="1" applyBorder="1" applyAlignment="1" applyProtection="1">
      <alignment horizontal="center" vertical="center"/>
      <protection locked="0"/>
    </xf>
    <xf numFmtId="0" fontId="29" fillId="2" borderId="30" xfId="0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 applyProtection="1">
      <alignment horizontal="center" vertical="center"/>
      <protection locked="0"/>
    </xf>
    <xf numFmtId="0" fontId="29" fillId="2" borderId="42" xfId="0" applyFont="1" applyFill="1" applyBorder="1" applyAlignment="1" applyProtection="1">
      <alignment horizontal="center" vertical="center"/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4" fillId="8" borderId="31" xfId="0" applyFont="1" applyFill="1" applyBorder="1" applyAlignment="1" applyProtection="1">
      <alignment horizontal="center" vertical="center" readingOrder="2"/>
    </xf>
    <xf numFmtId="0" fontId="4" fillId="0" borderId="30" xfId="0" applyFont="1" applyBorder="1" applyAlignment="1" applyProtection="1">
      <alignment horizontal="center" vertical="center" readingOrder="2"/>
    </xf>
    <xf numFmtId="0" fontId="4" fillId="0" borderId="1" xfId="0" applyFont="1" applyBorder="1" applyAlignment="1" applyProtection="1">
      <alignment horizontal="center" vertical="center" readingOrder="2"/>
    </xf>
    <xf numFmtId="0" fontId="4" fillId="8" borderId="43" xfId="0" applyFont="1" applyFill="1" applyBorder="1" applyAlignment="1" applyProtection="1">
      <alignment horizontal="center" vertical="center" readingOrder="2"/>
    </xf>
    <xf numFmtId="0" fontId="37" fillId="11" borderId="45" xfId="0" applyFont="1" applyFill="1" applyBorder="1" applyAlignment="1" applyProtection="1">
      <alignment horizontal="center" vertical="center" readingOrder="2"/>
    </xf>
    <xf numFmtId="0" fontId="37" fillId="11" borderId="46" xfId="0" applyFont="1" applyFill="1" applyBorder="1" applyAlignment="1" applyProtection="1">
      <alignment horizontal="center" vertical="center" readingOrder="2"/>
    </xf>
    <xf numFmtId="0" fontId="37" fillId="11" borderId="47" xfId="0" applyFont="1" applyFill="1" applyBorder="1" applyAlignment="1" applyProtection="1">
      <alignment horizontal="center" vertical="center" readingOrder="2"/>
    </xf>
    <xf numFmtId="1" fontId="33" fillId="0" borderId="1" xfId="2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3" fillId="5" borderId="3" xfId="0" applyFont="1" applyFill="1" applyBorder="1" applyAlignment="1" applyProtection="1">
      <alignment horizontal="center" vertical="center" readingOrder="2"/>
    </xf>
    <xf numFmtId="0" fontId="32" fillId="0" borderId="0" xfId="0" applyFont="1" applyAlignment="1" applyProtection="1">
      <alignment horizontal="center" vertical="center"/>
      <protection locked="0"/>
    </xf>
    <xf numFmtId="0" fontId="28" fillId="5" borderId="1" xfId="0" applyFont="1" applyFill="1" applyBorder="1" applyAlignment="1" applyProtection="1">
      <alignment horizontal="center" vertical="center" readingOrder="2"/>
    </xf>
    <xf numFmtId="0" fontId="11" fillId="14" borderId="2" xfId="0" applyFont="1" applyFill="1" applyBorder="1" applyAlignment="1" applyProtection="1">
      <alignment horizontal="center"/>
      <protection hidden="1"/>
    </xf>
    <xf numFmtId="0" fontId="20" fillId="14" borderId="2" xfId="0" applyFont="1" applyFill="1" applyBorder="1" applyAlignment="1" applyProtection="1">
      <alignment horizontal="center"/>
      <protection hidden="1"/>
    </xf>
    <xf numFmtId="0" fontId="20" fillId="14" borderId="30" xfId="0" applyFont="1" applyFill="1" applyBorder="1" applyAlignment="1" applyProtection="1">
      <alignment horizontal="center"/>
      <protection hidden="1"/>
    </xf>
    <xf numFmtId="0" fontId="20" fillId="14" borderId="31" xfId="0" applyFont="1" applyFill="1" applyBorder="1" applyAlignment="1" applyProtection="1">
      <alignment horizontal="center"/>
      <protection hidden="1"/>
    </xf>
    <xf numFmtId="0" fontId="20" fillId="14" borderId="1" xfId="0" applyFont="1" applyFill="1" applyBorder="1" applyAlignment="1" applyProtection="1">
      <alignment horizontal="center"/>
      <protection hidden="1"/>
    </xf>
    <xf numFmtId="0" fontId="20" fillId="14" borderId="30" xfId="0" applyFont="1" applyFill="1" applyBorder="1" applyAlignment="1" applyProtection="1">
      <alignment horizontal="center" vertical="center"/>
      <protection hidden="1"/>
    </xf>
    <xf numFmtId="0" fontId="20" fillId="14" borderId="1" xfId="0" applyFont="1" applyFill="1" applyBorder="1" applyAlignment="1" applyProtection="1">
      <alignment horizontal="center" vertical="center"/>
      <protection hidden="1"/>
    </xf>
    <xf numFmtId="0" fontId="20" fillId="14" borderId="31" xfId="0" applyFont="1" applyFill="1" applyBorder="1" applyAlignment="1" applyProtection="1">
      <alignment horizontal="center" vertical="center"/>
      <protection hidden="1"/>
    </xf>
    <xf numFmtId="1" fontId="11" fillId="5" borderId="30" xfId="0" applyNumberFormat="1" applyFont="1" applyFill="1" applyBorder="1" applyAlignment="1" applyProtection="1">
      <alignment horizontal="center" vertical="center"/>
      <protection hidden="1"/>
    </xf>
    <xf numFmtId="1" fontId="11" fillId="5" borderId="1" xfId="0" applyNumberFormat="1" applyFont="1" applyFill="1" applyBorder="1" applyAlignment="1" applyProtection="1">
      <alignment horizontal="center" vertical="center"/>
      <protection hidden="1"/>
    </xf>
    <xf numFmtId="1" fontId="11" fillId="5" borderId="3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" fontId="20" fillId="16" borderId="1" xfId="0" applyNumberFormat="1" applyFont="1" applyFill="1" applyBorder="1" applyAlignment="1" applyProtection="1">
      <alignment horizontal="center" vertical="center"/>
      <protection hidden="1"/>
    </xf>
    <xf numFmtId="0" fontId="25" fillId="16" borderId="1" xfId="0" applyFont="1" applyFill="1" applyBorder="1" applyAlignment="1" applyProtection="1">
      <alignment horizontal="center" vertical="center"/>
      <protection hidden="1"/>
    </xf>
    <xf numFmtId="1" fontId="11" fillId="0" borderId="0" xfId="0" applyNumberFormat="1" applyFont="1" applyBorder="1" applyAlignment="1" applyProtection="1">
      <alignment horizontal="center" vertical="center"/>
      <protection hidden="1"/>
    </xf>
    <xf numFmtId="1" fontId="11" fillId="5" borderId="42" xfId="0" applyNumberFormat="1" applyFont="1" applyFill="1" applyBorder="1" applyAlignment="1" applyProtection="1">
      <alignment horizontal="center" vertical="center"/>
      <protection hidden="1"/>
    </xf>
    <xf numFmtId="1" fontId="11" fillId="5" borderId="6" xfId="0" applyNumberFormat="1" applyFont="1" applyFill="1" applyBorder="1" applyAlignment="1" applyProtection="1">
      <alignment horizontal="center" vertical="center"/>
      <protection hidden="1"/>
    </xf>
    <xf numFmtId="1" fontId="11" fillId="5" borderId="43" xfId="0" applyNumberFormat="1" applyFont="1" applyFill="1" applyBorder="1" applyAlignment="1" applyProtection="1">
      <alignment horizontal="center" vertical="center"/>
      <protection hidden="1"/>
    </xf>
    <xf numFmtId="1" fontId="21" fillId="5" borderId="45" xfId="0" applyNumberFormat="1" applyFont="1" applyFill="1" applyBorder="1" applyAlignment="1" applyProtection="1">
      <alignment horizontal="center" vertical="center"/>
      <protection hidden="1"/>
    </xf>
    <xf numFmtId="1" fontId="21" fillId="5" borderId="46" xfId="0" applyNumberFormat="1" applyFont="1" applyFill="1" applyBorder="1" applyAlignment="1" applyProtection="1">
      <alignment horizontal="center" vertical="center"/>
      <protection hidden="1"/>
    </xf>
    <xf numFmtId="1" fontId="21" fillId="5" borderId="47" xfId="0" applyNumberFormat="1" applyFont="1" applyFill="1" applyBorder="1" applyAlignment="1" applyProtection="1">
      <alignment horizontal="center" vertical="center"/>
      <protection hidden="1"/>
    </xf>
    <xf numFmtId="0" fontId="20" fillId="0" borderId="2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5" borderId="9" xfId="0" applyFont="1" applyFill="1" applyBorder="1" applyAlignment="1" applyProtection="1">
      <alignment horizontal="center"/>
      <protection hidden="1"/>
    </xf>
    <xf numFmtId="0" fontId="20" fillId="14" borderId="6" xfId="0" applyFont="1" applyFill="1" applyBorder="1" applyAlignment="1" applyProtection="1">
      <alignment horizontal="center" vertical="center"/>
      <protection hidden="1"/>
    </xf>
    <xf numFmtId="1" fontId="21" fillId="5" borderId="1" xfId="0" applyNumberFormat="1" applyFont="1" applyFill="1" applyBorder="1" applyAlignment="1" applyProtection="1">
      <alignment horizontal="center" vertical="center"/>
      <protection hidden="1"/>
    </xf>
    <xf numFmtId="0" fontId="20" fillId="0" borderId="30" xfId="0" applyFont="1" applyBorder="1" applyAlignment="1" applyProtection="1">
      <alignment horizontal="center" vertical="center"/>
      <protection hidden="1"/>
    </xf>
    <xf numFmtId="0" fontId="20" fillId="0" borderId="42" xfId="0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 readingOrder="2"/>
      <protection locked="0"/>
    </xf>
    <xf numFmtId="0" fontId="15" fillId="0" borderId="0" xfId="8" applyFont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readingOrder="2"/>
    </xf>
    <xf numFmtId="0" fontId="0" fillId="0" borderId="0" xfId="0" applyAlignment="1" applyProtection="1">
      <alignment horizontal="center"/>
      <protection locked="0"/>
    </xf>
    <xf numFmtId="0" fontId="20" fillId="14" borderId="59" xfId="0" applyFont="1" applyFill="1" applyBorder="1" applyAlignment="1" applyProtection="1">
      <alignment horizontal="center" vertical="center"/>
    </xf>
    <xf numFmtId="0" fontId="27" fillId="12" borderId="39" xfId="0" applyFont="1" applyFill="1" applyBorder="1" applyAlignment="1" applyProtection="1">
      <alignment horizontal="center" vertical="center" readingOrder="2"/>
    </xf>
    <xf numFmtId="0" fontId="27" fillId="12" borderId="38" xfId="0" applyFont="1" applyFill="1" applyBorder="1" applyAlignment="1" applyProtection="1">
      <alignment horizontal="center" vertical="center" readingOrder="2"/>
    </xf>
    <xf numFmtId="0" fontId="27" fillId="12" borderId="30" xfId="0" applyFont="1" applyFill="1" applyBorder="1" applyAlignment="1" applyProtection="1">
      <alignment horizontal="center" vertical="center" readingOrder="2"/>
    </xf>
    <xf numFmtId="0" fontId="27" fillId="12" borderId="1" xfId="0" applyFont="1" applyFill="1" applyBorder="1" applyAlignment="1" applyProtection="1">
      <alignment horizontal="center" vertical="center" readingOrder="2"/>
    </xf>
    <xf numFmtId="0" fontId="27" fillId="12" borderId="31" xfId="0" applyFont="1" applyFill="1" applyBorder="1" applyAlignment="1" applyProtection="1">
      <alignment horizontal="center" vertical="center" readingOrder="2"/>
    </xf>
    <xf numFmtId="49" fontId="30" fillId="0" borderId="38" xfId="0" applyNumberFormat="1" applyFont="1" applyBorder="1" applyAlignment="1" applyProtection="1">
      <alignment horizontal="center" vertical="center" readingOrder="2"/>
    </xf>
    <xf numFmtId="49" fontId="30" fillId="0" borderId="44" xfId="0" applyNumberFormat="1" applyFont="1" applyBorder="1" applyAlignment="1" applyProtection="1">
      <alignment horizontal="center" vertical="center" readingOrder="2"/>
    </xf>
    <xf numFmtId="0" fontId="20" fillId="11" borderId="9" xfId="0" applyFont="1" applyFill="1" applyBorder="1" applyAlignment="1" applyProtection="1">
      <alignment horizontal="center" vertical="center"/>
    </xf>
    <xf numFmtId="0" fontId="20" fillId="14" borderId="9" xfId="0" applyFont="1" applyFill="1" applyBorder="1" applyAlignment="1" applyProtection="1">
      <alignment horizontal="center" vertical="center"/>
    </xf>
    <xf numFmtId="0" fontId="11" fillId="19" borderId="1" xfId="0" applyFont="1" applyFill="1" applyBorder="1" applyAlignment="1" applyProtection="1">
      <alignment horizontal="center" vertical="center"/>
    </xf>
    <xf numFmtId="1" fontId="11" fillId="19" borderId="1" xfId="0" applyNumberFormat="1" applyFont="1" applyFill="1" applyBorder="1" applyAlignment="1" applyProtection="1">
      <alignment horizontal="center" vertical="center"/>
    </xf>
    <xf numFmtId="0" fontId="11" fillId="20" borderId="1" xfId="0" applyFont="1" applyFill="1" applyBorder="1" applyAlignment="1" applyProtection="1">
      <alignment horizontal="center" vertical="center"/>
    </xf>
    <xf numFmtId="0" fontId="11" fillId="21" borderId="1" xfId="0" applyFont="1" applyFill="1" applyBorder="1" applyAlignment="1" applyProtection="1">
      <alignment horizontal="center" vertical="center"/>
    </xf>
    <xf numFmtId="1" fontId="11" fillId="21" borderId="1" xfId="0" applyNumberFormat="1" applyFont="1" applyFill="1" applyBorder="1" applyAlignment="1" applyProtection="1">
      <alignment horizontal="center" vertical="center"/>
    </xf>
    <xf numFmtId="0" fontId="11" fillId="22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11" fillId="18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readingOrder="2"/>
    </xf>
    <xf numFmtId="0" fontId="1" fillId="0" borderId="1" xfId="0" applyFont="1" applyBorder="1" applyAlignment="1" applyProtection="1">
      <alignment horizontal="center" vertical="center"/>
    </xf>
    <xf numFmtId="0" fontId="25" fillId="0" borderId="1" xfId="0" applyFont="1" applyFill="1" applyBorder="1" applyAlignment="1" applyProtection="1">
      <alignment horizontal="center" vertical="center"/>
    </xf>
    <xf numFmtId="0" fontId="20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12" borderId="32" xfId="0" applyFont="1" applyFill="1" applyBorder="1" applyAlignment="1" applyProtection="1">
      <alignment horizontal="center" vertical="center" readingOrder="2"/>
    </xf>
    <xf numFmtId="0" fontId="3" fillId="12" borderId="33" xfId="0" applyFont="1" applyFill="1" applyBorder="1" applyAlignment="1" applyProtection="1">
      <alignment horizontal="center" vertical="center" readingOrder="2"/>
    </xf>
    <xf numFmtId="0" fontId="3" fillId="12" borderId="34" xfId="0" applyFont="1" applyFill="1" applyBorder="1" applyAlignment="1" applyProtection="1">
      <alignment horizontal="center" vertical="center" readingOrder="2"/>
    </xf>
    <xf numFmtId="0" fontId="3" fillId="12" borderId="52" xfId="0" applyFont="1" applyFill="1" applyBorder="1" applyAlignment="1" applyProtection="1">
      <alignment horizontal="center" vertical="center" readingOrder="2"/>
    </xf>
    <xf numFmtId="0" fontId="28" fillId="2" borderId="38" xfId="0" applyFont="1" applyFill="1" applyBorder="1" applyAlignment="1" applyProtection="1">
      <alignment horizontal="center" vertical="center" readingOrder="2"/>
    </xf>
    <xf numFmtId="0" fontId="28" fillId="2" borderId="44" xfId="0" applyFont="1" applyFill="1" applyBorder="1" applyAlignment="1" applyProtection="1">
      <alignment horizontal="center" vertical="center" readingOrder="2"/>
    </xf>
    <xf numFmtId="0" fontId="29" fillId="2" borderId="62" xfId="0" applyFont="1" applyFill="1" applyBorder="1" applyAlignment="1" applyProtection="1">
      <alignment horizontal="center" vertical="center"/>
    </xf>
    <xf numFmtId="0" fontId="29" fillId="2" borderId="16" xfId="0" applyFont="1" applyFill="1" applyBorder="1" applyAlignment="1" applyProtection="1">
      <alignment horizontal="center" vertical="center"/>
    </xf>
    <xf numFmtId="0" fontId="29" fillId="2" borderId="63" xfId="0" applyFont="1" applyFill="1" applyBorder="1" applyAlignment="1" applyProtection="1">
      <alignment horizontal="center" vertical="center"/>
    </xf>
    <xf numFmtId="0" fontId="29" fillId="2" borderId="15" xfId="0" applyFont="1" applyFill="1" applyBorder="1" applyAlignment="1" applyProtection="1">
      <alignment horizontal="center" vertical="center"/>
    </xf>
    <xf numFmtId="0" fontId="29" fillId="2" borderId="43" xfId="0" applyFont="1" applyFill="1" applyBorder="1" applyAlignment="1" applyProtection="1">
      <alignment horizontal="center" vertical="center"/>
    </xf>
    <xf numFmtId="0" fontId="28" fillId="11" borderId="45" xfId="0" applyFont="1" applyFill="1" applyBorder="1" applyAlignment="1" applyProtection="1">
      <alignment horizontal="center" vertical="center"/>
    </xf>
    <xf numFmtId="0" fontId="28" fillId="11" borderId="46" xfId="0" applyFont="1" applyFill="1" applyBorder="1" applyAlignment="1" applyProtection="1">
      <alignment horizontal="center" vertical="center"/>
    </xf>
    <xf numFmtId="0" fontId="28" fillId="11" borderId="47" xfId="0" applyFont="1" applyFill="1" applyBorder="1" applyAlignment="1" applyProtection="1">
      <alignment horizontal="center" vertical="center"/>
    </xf>
    <xf numFmtId="0" fontId="28" fillId="11" borderId="64" xfId="0" applyFont="1" applyFill="1" applyBorder="1" applyAlignment="1" applyProtection="1">
      <alignment horizontal="center" vertical="center"/>
    </xf>
    <xf numFmtId="2" fontId="33" fillId="0" borderId="1" xfId="2" applyNumberFormat="1" applyFont="1" applyFill="1" applyBorder="1" applyAlignment="1" applyProtection="1">
      <alignment horizontal="center" vertical="center"/>
    </xf>
    <xf numFmtId="1" fontId="40" fillId="0" borderId="1" xfId="2" applyNumberFormat="1" applyFont="1" applyFill="1" applyBorder="1" applyAlignment="1" applyProtection="1">
      <alignment horizontal="center" vertical="center"/>
    </xf>
    <xf numFmtId="2" fontId="40" fillId="0" borderId="1" xfId="2" applyNumberFormat="1" applyFont="1" applyFill="1" applyBorder="1" applyAlignment="1" applyProtection="1">
      <alignment horizontal="center" vertical="center"/>
    </xf>
    <xf numFmtId="0" fontId="45" fillId="4" borderId="1" xfId="0" applyFont="1" applyFill="1" applyBorder="1" applyAlignment="1" applyProtection="1">
      <alignment horizontal="center" vertical="center"/>
    </xf>
    <xf numFmtId="1" fontId="4" fillId="0" borderId="37" xfId="0" applyNumberFormat="1" applyFont="1" applyBorder="1" applyAlignment="1" applyProtection="1">
      <alignment horizontal="center" vertical="center"/>
    </xf>
    <xf numFmtId="2" fontId="4" fillId="0" borderId="37" xfId="0" applyNumberFormat="1" applyFont="1" applyBorder="1" applyAlignment="1" applyProtection="1">
      <alignment horizontal="center" vertical="center"/>
    </xf>
    <xf numFmtId="0" fontId="4" fillId="0" borderId="31" xfId="0" applyNumberFormat="1" applyFont="1" applyBorder="1" applyAlignment="1" applyProtection="1">
      <alignment horizontal="center" vertical="center"/>
    </xf>
    <xf numFmtId="1" fontId="4" fillId="0" borderId="31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Border="1" applyAlignment="1" applyProtection="1">
      <alignment horizontal="center" vertical="center"/>
    </xf>
    <xf numFmtId="2" fontId="4" fillId="0" borderId="31" xfId="0" applyNumberFormat="1" applyFont="1" applyBorder="1" applyAlignment="1" applyProtection="1">
      <alignment horizontal="center" vertical="center"/>
    </xf>
    <xf numFmtId="1" fontId="4" fillId="0" borderId="31" xfId="0" applyNumberFormat="1" applyFont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/>
    </xf>
    <xf numFmtId="1" fontId="5" fillId="7" borderId="31" xfId="0" applyNumberFormat="1" applyFont="1" applyFill="1" applyBorder="1" applyAlignment="1" applyProtection="1">
      <alignment horizontal="center" vertical="center"/>
    </xf>
    <xf numFmtId="1" fontId="4" fillId="7" borderId="31" xfId="0" applyNumberFormat="1" applyFont="1" applyFill="1" applyBorder="1" applyAlignment="1" applyProtection="1">
      <alignment horizontal="center" vertical="center"/>
    </xf>
    <xf numFmtId="1" fontId="4" fillId="0" borderId="52" xfId="0" applyNumberFormat="1" applyFont="1" applyFill="1" applyBorder="1" applyAlignment="1" applyProtection="1">
      <alignment horizontal="center" vertical="center"/>
    </xf>
    <xf numFmtId="2" fontId="4" fillId="0" borderId="34" xfId="0" applyNumberFormat="1" applyFont="1" applyBorder="1" applyAlignment="1" applyProtection="1">
      <alignment horizontal="center" vertical="center"/>
    </xf>
    <xf numFmtId="2" fontId="4" fillId="7" borderId="34" xfId="0" applyNumberFormat="1" applyFont="1" applyFill="1" applyBorder="1" applyAlignment="1" applyProtection="1">
      <alignment horizontal="center" vertical="center"/>
    </xf>
    <xf numFmtId="1" fontId="4" fillId="7" borderId="34" xfId="0" applyNumberFormat="1" applyFont="1" applyFill="1" applyBorder="1" applyAlignment="1" applyProtection="1">
      <alignment horizontal="center" vertical="center"/>
    </xf>
    <xf numFmtId="0" fontId="4" fillId="7" borderId="41" xfId="0" applyFont="1" applyFill="1" applyBorder="1" applyAlignment="1" applyProtection="1">
      <alignment horizontal="center" vertical="center"/>
    </xf>
    <xf numFmtId="2" fontId="4" fillId="0" borderId="41" xfId="0" applyNumberFormat="1" applyFont="1" applyBorder="1" applyAlignment="1" applyProtection="1">
      <alignment horizontal="center" vertical="center"/>
    </xf>
    <xf numFmtId="2" fontId="4" fillId="7" borderId="41" xfId="0" applyNumberFormat="1" applyFont="1" applyFill="1" applyBorder="1" applyAlignment="1" applyProtection="1">
      <alignment horizontal="center" vertical="center"/>
    </xf>
    <xf numFmtId="0" fontId="4" fillId="7" borderId="31" xfId="0" applyFont="1" applyFill="1" applyBorder="1" applyAlignment="1" applyProtection="1">
      <alignment horizontal="center" vertical="center"/>
    </xf>
    <xf numFmtId="2" fontId="4" fillId="7" borderId="31" xfId="0" applyNumberFormat="1" applyFont="1" applyFill="1" applyBorder="1" applyAlignment="1" applyProtection="1">
      <alignment horizontal="center" vertical="center"/>
    </xf>
    <xf numFmtId="165" fontId="4" fillId="0" borderId="31" xfId="0" applyNumberFormat="1" applyFont="1" applyFill="1" applyBorder="1" applyAlignment="1" applyProtection="1">
      <alignment horizontal="center" vertical="center"/>
    </xf>
    <xf numFmtId="0" fontId="4" fillId="13" borderId="31" xfId="0" applyFont="1" applyFill="1" applyBorder="1" applyAlignment="1" applyProtection="1">
      <alignment horizontal="center" vertical="center"/>
    </xf>
    <xf numFmtId="2" fontId="4" fillId="13" borderId="31" xfId="0" applyNumberFormat="1" applyFont="1" applyFill="1" applyBorder="1" applyAlignment="1" applyProtection="1">
      <alignment horizontal="center" vertical="center"/>
    </xf>
    <xf numFmtId="165" fontId="4" fillId="7" borderId="31" xfId="0" applyNumberFormat="1" applyFont="1" applyFill="1" applyBorder="1" applyAlignment="1" applyProtection="1">
      <alignment horizontal="center" vertical="center"/>
    </xf>
    <xf numFmtId="2" fontId="4" fillId="0" borderId="31" xfId="0" applyNumberFormat="1" applyFont="1" applyFill="1" applyBorder="1" applyAlignment="1" applyProtection="1">
      <alignment horizontal="center" vertical="center"/>
    </xf>
    <xf numFmtId="0" fontId="4" fillId="0" borderId="31" xfId="0" applyNumberFormat="1" applyFont="1" applyFill="1" applyBorder="1" applyAlignment="1" applyProtection="1">
      <alignment horizontal="center" vertical="center"/>
    </xf>
    <xf numFmtId="165" fontId="4" fillId="0" borderId="34" xfId="0" applyNumberFormat="1" applyFont="1" applyFill="1" applyBorder="1" applyAlignment="1" applyProtection="1">
      <alignment horizontal="center" vertical="center"/>
    </xf>
    <xf numFmtId="2" fontId="4" fillId="0" borderId="34" xfId="0" applyNumberFormat="1" applyFont="1" applyFill="1" applyBorder="1" applyAlignment="1" applyProtection="1">
      <alignment horizontal="center" vertical="center"/>
    </xf>
    <xf numFmtId="1" fontId="4" fillId="0" borderId="34" xfId="0" applyNumberFormat="1" applyFont="1" applyBorder="1" applyAlignment="1" applyProtection="1">
      <alignment horizontal="center" vertical="center"/>
    </xf>
    <xf numFmtId="0" fontId="47" fillId="2" borderId="8" xfId="0" applyFont="1" applyFill="1" applyBorder="1" applyAlignment="1" applyProtection="1">
      <alignment horizontal="center" vertical="center" wrapText="1" readingOrder="2"/>
      <protection locked="0"/>
    </xf>
    <xf numFmtId="0" fontId="47" fillId="2" borderId="7" xfId="0" applyFont="1" applyFill="1" applyBorder="1" applyAlignment="1" applyProtection="1">
      <alignment horizontal="center" vertical="center" wrapText="1" readingOrder="2"/>
      <protection locked="0"/>
    </xf>
    <xf numFmtId="0" fontId="47" fillId="2" borderId="3" xfId="0" applyFont="1" applyFill="1" applyBorder="1" applyAlignment="1" applyProtection="1">
      <alignment horizontal="center" vertical="center" wrapText="1" readingOrder="2"/>
      <protection locked="0"/>
    </xf>
    <xf numFmtId="0" fontId="47" fillId="2" borderId="1" xfId="0" applyFont="1" applyFill="1" applyBorder="1" applyAlignment="1" applyProtection="1">
      <alignment horizontal="center" vertical="center" wrapText="1" readingOrder="2"/>
      <protection locked="0"/>
    </xf>
    <xf numFmtId="0" fontId="46" fillId="25" borderId="37" xfId="0" applyFont="1" applyFill="1" applyBorder="1" applyAlignment="1" applyProtection="1">
      <alignment horizontal="center" vertical="center" wrapText="1" readingOrder="2"/>
    </xf>
    <xf numFmtId="0" fontId="46" fillId="25" borderId="31" xfId="0" applyFont="1" applyFill="1" applyBorder="1" applyAlignment="1" applyProtection="1">
      <alignment horizontal="center" vertical="center" wrapText="1" readingOrder="2"/>
    </xf>
    <xf numFmtId="0" fontId="46" fillId="25" borderId="34" xfId="0" applyFont="1" applyFill="1" applyBorder="1" applyAlignment="1" applyProtection="1">
      <alignment horizontal="center" vertical="center" wrapText="1" readingOrder="2"/>
    </xf>
    <xf numFmtId="0" fontId="29" fillId="0" borderId="3" xfId="0" applyFont="1" applyBorder="1" applyAlignment="1" applyProtection="1">
      <alignment horizontal="center" vertical="center"/>
    </xf>
    <xf numFmtId="0" fontId="29" fillId="0" borderId="53" xfId="0" applyFont="1" applyBorder="1" applyAlignment="1" applyProtection="1">
      <alignment horizontal="center" vertical="center"/>
    </xf>
    <xf numFmtId="0" fontId="29" fillId="0" borderId="54" xfId="0" applyFont="1" applyBorder="1" applyAlignment="1" applyProtection="1">
      <alignment horizontal="center" vertical="center"/>
    </xf>
    <xf numFmtId="0" fontId="29" fillId="0" borderId="67" xfId="0" applyFont="1" applyBorder="1" applyAlignment="1" applyProtection="1">
      <alignment horizontal="center" vertical="center"/>
    </xf>
    <xf numFmtId="0" fontId="47" fillId="2" borderId="41" xfId="0" applyFont="1" applyFill="1" applyBorder="1" applyAlignment="1" applyProtection="1">
      <alignment horizontal="center" vertical="center" wrapText="1" readingOrder="2"/>
    </xf>
    <xf numFmtId="0" fontId="47" fillId="2" borderId="31" xfId="0" applyFont="1" applyFill="1" applyBorder="1" applyAlignment="1" applyProtection="1">
      <alignment horizontal="center" vertical="center" wrapText="1" readingOrder="2"/>
    </xf>
    <xf numFmtId="0" fontId="24" fillId="12" borderId="1" xfId="0" applyFont="1" applyFill="1" applyBorder="1" applyAlignment="1" applyProtection="1">
      <alignment horizontal="center" vertical="center" readingOrder="2"/>
    </xf>
    <xf numFmtId="0" fontId="24" fillId="12" borderId="1" xfId="0" applyFont="1" applyFill="1" applyBorder="1" applyAlignment="1" applyProtection="1">
      <alignment horizontal="center" vertical="center" shrinkToFit="1" readingOrder="2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39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7" borderId="34" xfId="0" applyFont="1" applyFill="1" applyBorder="1" applyAlignment="1" applyProtection="1">
      <alignment horizontal="center" vertical="center"/>
    </xf>
    <xf numFmtId="2" fontId="50" fillId="0" borderId="0" xfId="0" applyNumberFormat="1" applyFont="1" applyAlignment="1" applyProtection="1">
      <alignment horizontal="center" vertical="center"/>
    </xf>
    <xf numFmtId="0" fontId="0" fillId="15" borderId="12" xfId="0" applyFill="1" applyBorder="1" applyAlignment="1" applyProtection="1">
      <alignment horizontal="center" vertical="center"/>
      <protection locked="0"/>
    </xf>
    <xf numFmtId="0" fontId="31" fillId="13" borderId="35" xfId="0" applyFont="1" applyFill="1" applyBorder="1" applyAlignment="1" applyProtection="1">
      <alignment horizontal="center" vertical="center"/>
      <protection locked="0"/>
    </xf>
    <xf numFmtId="0" fontId="0" fillId="15" borderId="57" xfId="0" applyFill="1" applyBorder="1" applyAlignment="1" applyProtection="1">
      <alignment horizontal="center" vertical="center"/>
      <protection locked="0"/>
    </xf>
    <xf numFmtId="0" fontId="31" fillId="6" borderId="35" xfId="0" applyFont="1" applyFill="1" applyBorder="1" applyAlignment="1" applyProtection="1">
      <alignment horizontal="center" vertical="center"/>
      <protection locked="0"/>
    </xf>
    <xf numFmtId="0" fontId="0" fillId="15" borderId="0" xfId="0" applyFill="1" applyBorder="1" applyAlignment="1" applyProtection="1">
      <alignment horizontal="center" vertical="center"/>
      <protection locked="0"/>
    </xf>
    <xf numFmtId="0" fontId="31" fillId="5" borderId="30" xfId="0" applyFont="1" applyFill="1" applyBorder="1" applyAlignment="1" applyProtection="1">
      <alignment horizontal="center" vertical="center"/>
      <protection locked="0"/>
    </xf>
    <xf numFmtId="0" fontId="31" fillId="6" borderId="3" xfId="0" applyFont="1" applyFill="1" applyBorder="1" applyAlignment="1" applyProtection="1">
      <alignment horizontal="center" vertical="center"/>
      <protection locked="0"/>
    </xf>
    <xf numFmtId="0" fontId="31" fillId="13" borderId="30" xfId="0" applyFont="1" applyFill="1" applyBorder="1" applyAlignment="1" applyProtection="1">
      <alignment horizontal="center" vertical="center"/>
      <protection locked="0"/>
    </xf>
    <xf numFmtId="0" fontId="1" fillId="15" borderId="58" xfId="0" applyFont="1" applyFill="1" applyBorder="1" applyAlignment="1" applyProtection="1">
      <alignment horizontal="center" vertical="center"/>
      <protection locked="0"/>
    </xf>
    <xf numFmtId="0" fontId="31" fillId="6" borderId="30" xfId="0" applyFont="1" applyFill="1" applyBorder="1" applyAlignment="1" applyProtection="1">
      <alignment horizontal="center" vertical="center"/>
      <protection locked="0"/>
    </xf>
    <xf numFmtId="0" fontId="31" fillId="3" borderId="30" xfId="0" applyFont="1" applyFill="1" applyBorder="1" applyAlignment="1" applyProtection="1">
      <alignment horizontal="center" vertical="center"/>
      <protection locked="0"/>
    </xf>
    <xf numFmtId="0" fontId="31" fillId="5" borderId="32" xfId="0" applyFont="1" applyFill="1" applyBorder="1" applyAlignment="1" applyProtection="1">
      <alignment horizontal="center" vertical="center"/>
      <protection locked="0"/>
    </xf>
    <xf numFmtId="0" fontId="31" fillId="6" borderId="54" xfId="0" applyFont="1" applyFill="1" applyBorder="1" applyAlignment="1" applyProtection="1">
      <alignment horizontal="center" vertical="center"/>
      <protection locked="0"/>
    </xf>
    <xf numFmtId="0" fontId="31" fillId="6" borderId="32" xfId="0" applyFont="1" applyFill="1" applyBorder="1" applyAlignment="1" applyProtection="1">
      <alignment horizontal="center" vertical="center"/>
      <protection locked="0"/>
    </xf>
    <xf numFmtId="0" fontId="31" fillId="3" borderId="35" xfId="0" applyFont="1" applyFill="1" applyBorder="1" applyAlignment="1" applyProtection="1">
      <alignment horizontal="center" vertical="center"/>
      <protection locked="0"/>
    </xf>
    <xf numFmtId="0" fontId="31" fillId="3" borderId="32" xfId="0" applyFont="1" applyFill="1" applyBorder="1" applyAlignment="1" applyProtection="1">
      <alignment horizontal="center" vertical="center"/>
      <protection locked="0"/>
    </xf>
    <xf numFmtId="0" fontId="0" fillId="15" borderId="58" xfId="0" applyFill="1" applyBorder="1" applyAlignment="1" applyProtection="1">
      <alignment horizontal="center" vertical="center"/>
      <protection locked="0"/>
    </xf>
    <xf numFmtId="0" fontId="31" fillId="3" borderId="40" xfId="0" applyFont="1" applyFill="1" applyBorder="1" applyAlignment="1" applyProtection="1">
      <alignment horizontal="center" vertical="center"/>
      <protection locked="0"/>
    </xf>
    <xf numFmtId="0" fontId="31" fillId="9" borderId="40" xfId="0" applyFont="1" applyFill="1" applyBorder="1" applyAlignment="1" applyProtection="1">
      <alignment horizontal="center" vertical="center"/>
      <protection locked="0"/>
    </xf>
    <xf numFmtId="0" fontId="41" fillId="3" borderId="40" xfId="0" applyFont="1" applyFill="1" applyBorder="1" applyAlignment="1" applyProtection="1">
      <alignment horizontal="center" vertical="center"/>
      <protection locked="0"/>
    </xf>
    <xf numFmtId="0" fontId="31" fillId="9" borderId="30" xfId="0" applyFont="1" applyFill="1" applyBorder="1" applyAlignment="1" applyProtection="1">
      <alignment horizontal="center" vertical="center"/>
      <protection locked="0"/>
    </xf>
    <xf numFmtId="0" fontId="41" fillId="3" borderId="30" xfId="0" applyFont="1" applyFill="1" applyBorder="1" applyAlignment="1" applyProtection="1">
      <alignment horizontal="center" vertical="center"/>
      <protection locked="0"/>
    </xf>
    <xf numFmtId="0" fontId="31" fillId="12" borderId="30" xfId="0" applyFont="1" applyFill="1" applyBorder="1" applyAlignment="1" applyProtection="1">
      <alignment horizontal="center" vertical="center"/>
      <protection locked="0"/>
    </xf>
    <xf numFmtId="0" fontId="31" fillId="13" borderId="40" xfId="0" applyFont="1" applyFill="1" applyBorder="1" applyAlignment="1" applyProtection="1">
      <alignment horizontal="center" vertical="center"/>
      <protection locked="0"/>
    </xf>
    <xf numFmtId="0" fontId="31" fillId="9" borderId="32" xfId="0" applyFont="1" applyFill="1" applyBorder="1" applyAlignment="1" applyProtection="1">
      <alignment horizontal="center" vertical="center"/>
      <protection locked="0"/>
    </xf>
    <xf numFmtId="0" fontId="31" fillId="9" borderId="35" xfId="0" applyFont="1" applyFill="1" applyBorder="1" applyAlignment="1" applyProtection="1">
      <alignment horizontal="center" vertical="center"/>
      <protection locked="0"/>
    </xf>
    <xf numFmtId="0" fontId="41" fillId="13" borderId="30" xfId="0" applyFont="1" applyFill="1" applyBorder="1" applyAlignment="1" applyProtection="1">
      <alignment horizontal="center" vertical="center"/>
      <protection locked="0"/>
    </xf>
    <xf numFmtId="0" fontId="24" fillId="12" borderId="30" xfId="0" applyFont="1" applyFill="1" applyBorder="1" applyAlignment="1" applyProtection="1">
      <alignment horizontal="center" vertical="center"/>
      <protection locked="0"/>
    </xf>
    <xf numFmtId="0" fontId="31" fillId="13" borderId="32" xfId="0" applyFont="1" applyFill="1" applyBorder="1" applyAlignment="1" applyProtection="1">
      <alignment horizontal="center" vertical="center"/>
      <protection locked="0"/>
    </xf>
    <xf numFmtId="0" fontId="24" fillId="12" borderId="32" xfId="0" applyFont="1" applyFill="1" applyBorder="1" applyAlignment="1" applyProtection="1">
      <alignment horizontal="center" vertical="center"/>
      <protection locked="0"/>
    </xf>
    <xf numFmtId="0" fontId="42" fillId="9" borderId="30" xfId="0" applyFont="1" applyFill="1" applyBorder="1" applyAlignment="1" applyProtection="1">
      <alignment horizontal="center" vertical="center"/>
      <protection locked="0"/>
    </xf>
    <xf numFmtId="0" fontId="32" fillId="15" borderId="0" xfId="0" applyFont="1" applyFill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32" fillId="17" borderId="0" xfId="0" applyFont="1" applyFill="1" applyBorder="1" applyAlignment="1" applyProtection="1">
      <alignment horizontal="center" vertical="center"/>
      <protection locked="0"/>
    </xf>
    <xf numFmtId="0" fontId="0" fillId="17" borderId="0" xfId="0" applyFill="1" applyBorder="1" applyAlignment="1" applyProtection="1">
      <alignment horizontal="center" vertical="center"/>
      <protection locked="0"/>
    </xf>
    <xf numFmtId="0" fontId="42" fillId="9" borderId="32" xfId="0" applyFont="1" applyFill="1" applyBorder="1" applyAlignment="1" applyProtection="1">
      <alignment horizontal="center" vertical="center"/>
      <protection locked="0"/>
    </xf>
    <xf numFmtId="165" fontId="4" fillId="0" borderId="31" xfId="0" applyNumberFormat="1" applyFont="1" applyFill="1" applyBorder="1" applyAlignment="1" applyProtection="1">
      <alignment horizontal="center" vertical="center" readingOrder="2"/>
    </xf>
    <xf numFmtId="0" fontId="35" fillId="0" borderId="5" xfId="0" applyFont="1" applyFill="1" applyBorder="1" applyAlignment="1" applyProtection="1">
      <alignment horizontal="center" vertical="center" shrinkToFit="1" readingOrder="2"/>
      <protection locked="0"/>
    </xf>
    <xf numFmtId="0" fontId="35" fillId="0" borderId="8" xfId="0" applyFont="1" applyFill="1" applyBorder="1" applyAlignment="1" applyProtection="1">
      <alignment horizontal="center" vertical="center" shrinkToFit="1" readingOrder="2"/>
      <protection locked="0"/>
    </xf>
    <xf numFmtId="0" fontId="24" fillId="12" borderId="1" xfId="0" applyFont="1" applyFill="1" applyBorder="1" applyAlignment="1" applyProtection="1">
      <alignment horizontal="center" vertical="center" readingOrder="2"/>
      <protection locked="0"/>
    </xf>
    <xf numFmtId="0" fontId="3" fillId="5" borderId="3" xfId="0" applyFont="1" applyFill="1" applyBorder="1" applyAlignment="1" applyProtection="1">
      <alignment horizontal="center" vertical="center" readingOrder="2"/>
      <protection locked="0"/>
    </xf>
    <xf numFmtId="0" fontId="51" fillId="0" borderId="0" xfId="0" applyFont="1" applyProtection="1">
      <protection locked="0"/>
    </xf>
    <xf numFmtId="0" fontId="36" fillId="3" borderId="1" xfId="0" applyFont="1" applyFill="1" applyBorder="1" applyAlignment="1" applyProtection="1">
      <alignment horizontal="center" vertical="center"/>
      <protection locked="0"/>
    </xf>
    <xf numFmtId="0" fontId="49" fillId="23" borderId="16" xfId="0" applyFont="1" applyFill="1" applyBorder="1" applyAlignment="1">
      <alignment horizontal="center" vertical="center" readingOrder="2"/>
    </xf>
    <xf numFmtId="0" fontId="49" fillId="23" borderId="0" xfId="0" applyFont="1" applyFill="1" applyBorder="1" applyAlignment="1">
      <alignment horizontal="center" vertical="center" readingOrder="2"/>
    </xf>
    <xf numFmtId="0" fontId="48" fillId="23" borderId="16" xfId="0" applyFont="1" applyFill="1" applyBorder="1" applyAlignment="1">
      <alignment horizontal="center" vertical="center" readingOrder="2"/>
    </xf>
    <xf numFmtId="0" fontId="48" fillId="23" borderId="0" xfId="0" applyFont="1" applyFill="1" applyBorder="1" applyAlignment="1">
      <alignment horizontal="center" vertical="center" readingOrder="2"/>
    </xf>
    <xf numFmtId="0" fontId="20" fillId="11" borderId="1" xfId="0" applyFont="1" applyFill="1" applyBorder="1" applyAlignment="1" applyProtection="1">
      <alignment horizontal="center" vertical="center"/>
      <protection hidden="1"/>
    </xf>
    <xf numFmtId="0" fontId="20" fillId="4" borderId="27" xfId="0" applyFont="1" applyFill="1" applyBorder="1" applyAlignment="1" applyProtection="1">
      <alignment horizontal="center" vertical="center"/>
      <protection hidden="1"/>
    </xf>
    <xf numFmtId="0" fontId="20" fillId="4" borderId="29" xfId="0" applyFont="1" applyFill="1" applyBorder="1" applyAlignment="1" applyProtection="1">
      <alignment horizontal="center" vertical="center"/>
      <protection hidden="1"/>
    </xf>
    <xf numFmtId="0" fontId="19" fillId="11" borderId="1" xfId="0" applyFont="1" applyFill="1" applyBorder="1" applyAlignment="1" applyProtection="1">
      <alignment horizontal="center" vertical="center"/>
      <protection hidden="1"/>
    </xf>
    <xf numFmtId="0" fontId="19" fillId="11" borderId="6" xfId="0" applyFont="1" applyFill="1" applyBorder="1" applyAlignment="1" applyProtection="1">
      <alignment horizontal="center" vertical="center"/>
      <protection hidden="1"/>
    </xf>
    <xf numFmtId="0" fontId="20" fillId="14" borderId="35" xfId="0" applyFont="1" applyFill="1" applyBorder="1" applyAlignment="1" applyProtection="1">
      <alignment horizontal="center"/>
      <protection hidden="1"/>
    </xf>
    <xf numFmtId="0" fontId="20" fillId="14" borderId="37" xfId="0" applyFont="1" applyFill="1" applyBorder="1" applyAlignment="1" applyProtection="1">
      <alignment horizontal="center"/>
      <protection hidden="1"/>
    </xf>
    <xf numFmtId="0" fontId="20" fillId="14" borderId="27" xfId="0" applyFont="1" applyFill="1" applyBorder="1" applyAlignment="1" applyProtection="1">
      <alignment horizontal="center"/>
      <protection hidden="1"/>
    </xf>
    <xf numFmtId="0" fontId="20" fillId="14" borderId="28" xfId="0" applyFont="1" applyFill="1" applyBorder="1" applyAlignment="1" applyProtection="1">
      <alignment horizontal="center"/>
      <protection hidden="1"/>
    </xf>
    <xf numFmtId="0" fontId="20" fillId="14" borderId="29" xfId="0" applyFont="1" applyFill="1" applyBorder="1" applyAlignment="1" applyProtection="1">
      <alignment horizontal="center"/>
      <protection hidden="1"/>
    </xf>
    <xf numFmtId="0" fontId="20" fillId="14" borderId="35" xfId="0" applyFont="1" applyFill="1" applyBorder="1" applyAlignment="1" applyProtection="1">
      <alignment horizontal="center" vertical="center"/>
      <protection hidden="1"/>
    </xf>
    <xf numFmtId="0" fontId="20" fillId="14" borderId="36" xfId="0" applyFont="1" applyFill="1" applyBorder="1" applyAlignment="1" applyProtection="1">
      <alignment horizontal="center" vertical="center"/>
      <protection hidden="1"/>
    </xf>
    <xf numFmtId="0" fontId="20" fillId="14" borderId="37" xfId="0" applyFont="1" applyFill="1" applyBorder="1" applyAlignment="1" applyProtection="1">
      <alignment horizontal="center" vertical="center"/>
      <protection hidden="1"/>
    </xf>
    <xf numFmtId="0" fontId="22" fillId="14" borderId="2" xfId="0" applyFont="1" applyFill="1" applyBorder="1" applyAlignment="1" applyProtection="1">
      <alignment horizontal="center" vertical="center"/>
    </xf>
    <xf numFmtId="0" fontId="22" fillId="14" borderId="4" xfId="0" applyFont="1" applyFill="1" applyBorder="1" applyAlignment="1" applyProtection="1">
      <alignment horizontal="center" vertical="center"/>
    </xf>
    <xf numFmtId="0" fontId="22" fillId="14" borderId="3" xfId="0" applyFont="1" applyFill="1" applyBorder="1" applyAlignment="1" applyProtection="1">
      <alignment horizontal="center" vertical="center"/>
    </xf>
    <xf numFmtId="0" fontId="24" fillId="12" borderId="18" xfId="0" applyFont="1" applyFill="1" applyBorder="1" applyAlignment="1" applyProtection="1">
      <alignment horizontal="center" vertical="center" wrapText="1" readingOrder="2"/>
    </xf>
    <xf numFmtId="0" fontId="24" fillId="12" borderId="8" xfId="0" applyFont="1" applyFill="1" applyBorder="1" applyAlignment="1" applyProtection="1">
      <alignment horizontal="center" vertical="center" wrapText="1" readingOrder="2"/>
    </xf>
    <xf numFmtId="0" fontId="24" fillId="12" borderId="15" xfId="0" applyFont="1" applyFill="1" applyBorder="1" applyAlignment="1" applyProtection="1">
      <alignment horizontal="center" vertical="center" shrinkToFit="1" readingOrder="2"/>
    </xf>
    <xf numFmtId="0" fontId="24" fillId="12" borderId="7" xfId="0" applyFont="1" applyFill="1" applyBorder="1" applyAlignment="1" applyProtection="1">
      <alignment horizontal="center" vertical="center" shrinkToFit="1" readingOrder="2"/>
    </xf>
    <xf numFmtId="0" fontId="23" fillId="0" borderId="5" xfId="0" applyFont="1" applyFill="1" applyBorder="1" applyAlignment="1" applyProtection="1">
      <alignment horizontal="center" vertical="center" shrinkToFit="1" readingOrder="2"/>
    </xf>
    <xf numFmtId="0" fontId="23" fillId="0" borderId="8" xfId="0" applyFont="1" applyFill="1" applyBorder="1" applyAlignment="1" applyProtection="1">
      <alignment horizontal="center" vertical="center" shrinkToFit="1" readingOrder="2"/>
    </xf>
    <xf numFmtId="0" fontId="23" fillId="0" borderId="60" xfId="0" applyFont="1" applyFill="1" applyBorder="1" applyAlignment="1" applyProtection="1">
      <alignment horizontal="center" vertical="center" shrinkToFit="1" readingOrder="2"/>
    </xf>
    <xf numFmtId="0" fontId="23" fillId="2" borderId="7" xfId="0" applyFont="1" applyFill="1" applyBorder="1" applyAlignment="1" applyProtection="1">
      <alignment horizontal="center" vertical="center" readingOrder="2"/>
    </xf>
    <xf numFmtId="0" fontId="23" fillId="2" borderId="5" xfId="0" applyFont="1" applyFill="1" applyBorder="1" applyAlignment="1" applyProtection="1">
      <alignment horizontal="center" vertical="center" readingOrder="2"/>
    </xf>
    <xf numFmtId="0" fontId="23" fillId="2" borderId="60" xfId="0" applyFont="1" applyFill="1" applyBorder="1" applyAlignment="1" applyProtection="1">
      <alignment horizontal="center" vertical="center" readingOrder="2"/>
    </xf>
    <xf numFmtId="0" fontId="23" fillId="2" borderId="8" xfId="0" applyFont="1" applyFill="1" applyBorder="1" applyAlignment="1" applyProtection="1">
      <alignment horizontal="center" vertical="center" readingOrder="2"/>
    </xf>
    <xf numFmtId="0" fontId="23" fillId="2" borderId="6" xfId="0" applyFont="1" applyFill="1" applyBorder="1" applyAlignment="1" applyProtection="1">
      <alignment horizontal="center" vertical="center" wrapText="1" readingOrder="2"/>
    </xf>
    <xf numFmtId="0" fontId="23" fillId="2" borderId="15" xfId="0" applyFont="1" applyFill="1" applyBorder="1" applyAlignment="1" applyProtection="1">
      <alignment horizontal="center" vertical="center" wrapText="1" readingOrder="2"/>
    </xf>
    <xf numFmtId="0" fontId="23" fillId="2" borderId="7" xfId="0" applyFont="1" applyFill="1" applyBorder="1" applyAlignment="1" applyProtection="1">
      <alignment horizontal="center" vertical="center" wrapText="1" readingOrder="2"/>
    </xf>
    <xf numFmtId="0" fontId="43" fillId="0" borderId="6" xfId="0" applyFont="1" applyBorder="1" applyAlignment="1" applyProtection="1">
      <alignment horizontal="center" vertical="center"/>
    </xf>
    <xf numFmtId="0" fontId="43" fillId="0" borderId="15" xfId="0" applyFont="1" applyBorder="1" applyAlignment="1" applyProtection="1">
      <alignment horizontal="center" vertical="center"/>
    </xf>
    <xf numFmtId="0" fontId="43" fillId="0" borderId="7" xfId="0" applyFont="1" applyBorder="1" applyAlignment="1" applyProtection="1">
      <alignment horizontal="center" vertical="center"/>
    </xf>
    <xf numFmtId="0" fontId="24" fillId="12" borderId="1" xfId="0" applyFont="1" applyFill="1" applyBorder="1" applyAlignment="1" applyProtection="1">
      <alignment horizontal="center" vertical="center" shrinkToFit="1" readingOrder="2"/>
    </xf>
    <xf numFmtId="0" fontId="24" fillId="12" borderId="2" xfId="0" applyFont="1" applyFill="1" applyBorder="1" applyAlignment="1" applyProtection="1">
      <alignment horizontal="center" vertical="center" shrinkToFit="1" readingOrder="2"/>
    </xf>
    <xf numFmtId="0" fontId="24" fillId="12" borderId="4" xfId="0" applyFont="1" applyFill="1" applyBorder="1" applyAlignment="1" applyProtection="1">
      <alignment horizontal="center" vertical="center" shrinkToFit="1" readingOrder="2"/>
    </xf>
    <xf numFmtId="0" fontId="24" fillId="12" borderId="1" xfId="0" applyFont="1" applyFill="1" applyBorder="1" applyAlignment="1" applyProtection="1">
      <alignment horizontal="center" vertical="center" readingOrder="2"/>
    </xf>
    <xf numFmtId="0" fontId="24" fillId="12" borderId="2" xfId="0" applyFont="1" applyFill="1" applyBorder="1" applyAlignment="1" applyProtection="1">
      <alignment horizontal="center" vertical="center" readingOrder="2"/>
    </xf>
    <xf numFmtId="0" fontId="4" fillId="0" borderId="1" xfId="0" applyFont="1" applyFill="1" applyBorder="1" applyAlignment="1" applyProtection="1">
      <alignment horizontal="center" vertical="center" readingOrder="2"/>
      <protection locked="0"/>
    </xf>
    <xf numFmtId="0" fontId="24" fillId="12" borderId="1" xfId="0" applyFont="1" applyFill="1" applyBorder="1" applyAlignment="1" applyProtection="1">
      <alignment horizontal="center" vertical="center" wrapText="1" readingOrder="2"/>
    </xf>
    <xf numFmtId="0" fontId="26" fillId="18" borderId="1" xfId="0" applyFont="1" applyFill="1" applyBorder="1" applyAlignment="1" applyProtection="1">
      <alignment horizontal="center" vertical="center"/>
    </xf>
    <xf numFmtId="0" fontId="26" fillId="11" borderId="1" xfId="0" applyFont="1" applyFill="1" applyBorder="1" applyAlignment="1" applyProtection="1">
      <alignment horizontal="center" vertical="center"/>
    </xf>
    <xf numFmtId="0" fontId="44" fillId="3" borderId="1" xfId="0" applyFont="1" applyFill="1" applyBorder="1" applyAlignment="1" applyProtection="1">
      <alignment horizontal="center" vertical="center"/>
    </xf>
    <xf numFmtId="0" fontId="38" fillId="18" borderId="1" xfId="0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 applyProtection="1">
      <alignment horizontal="center" vertical="center"/>
    </xf>
    <xf numFmtId="0" fontId="27" fillId="14" borderId="9" xfId="0" applyFont="1" applyFill="1" applyBorder="1" applyAlignment="1" applyProtection="1">
      <alignment horizontal="center" vertical="center" readingOrder="2"/>
    </xf>
    <xf numFmtId="0" fontId="27" fillId="14" borderId="10" xfId="0" applyFont="1" applyFill="1" applyBorder="1" applyAlignment="1" applyProtection="1">
      <alignment horizontal="center" vertical="center" readingOrder="2"/>
    </xf>
    <xf numFmtId="0" fontId="27" fillId="14" borderId="11" xfId="0" applyFont="1" applyFill="1" applyBorder="1" applyAlignment="1" applyProtection="1">
      <alignment horizontal="center" vertical="center" readingOrder="2"/>
    </xf>
    <xf numFmtId="0" fontId="27" fillId="12" borderId="35" xfId="0" applyFont="1" applyFill="1" applyBorder="1" applyAlignment="1" applyProtection="1">
      <alignment horizontal="center" vertical="center" readingOrder="2"/>
    </xf>
    <xf numFmtId="0" fontId="27" fillId="12" borderId="36" xfId="0" applyFont="1" applyFill="1" applyBorder="1" applyAlignment="1" applyProtection="1">
      <alignment horizontal="center" vertical="center" readingOrder="2"/>
    </xf>
    <xf numFmtId="0" fontId="27" fillId="12" borderId="37" xfId="0" applyFont="1" applyFill="1" applyBorder="1" applyAlignment="1" applyProtection="1">
      <alignment horizontal="center" vertical="center" readingOrder="2"/>
    </xf>
    <xf numFmtId="0" fontId="3" fillId="12" borderId="65" xfId="0" applyFont="1" applyFill="1" applyBorder="1" applyAlignment="1" applyProtection="1">
      <alignment horizontal="center" vertical="center" readingOrder="2"/>
    </xf>
    <xf numFmtId="0" fontId="3" fillId="12" borderId="66" xfId="0" applyFont="1" applyFill="1" applyBorder="1" applyAlignment="1" applyProtection="1">
      <alignment horizontal="center" vertical="center" readingOrder="2"/>
    </xf>
    <xf numFmtId="0" fontId="3" fillId="12" borderId="40" xfId="0" applyFont="1" applyFill="1" applyBorder="1" applyAlignment="1" applyProtection="1">
      <alignment horizontal="center" vertical="center" readingOrder="2"/>
    </xf>
    <xf numFmtId="0" fontId="3" fillId="12" borderId="7" xfId="0" applyFont="1" applyFill="1" applyBorder="1" applyAlignment="1" applyProtection="1">
      <alignment horizontal="center" vertical="center" readingOrder="2"/>
    </xf>
    <xf numFmtId="0" fontId="3" fillId="12" borderId="5" xfId="0" applyFont="1" applyFill="1" applyBorder="1" applyAlignment="1" applyProtection="1">
      <alignment horizontal="center" vertical="center" readingOrder="2"/>
    </xf>
    <xf numFmtId="0" fontId="3" fillId="12" borderId="41" xfId="0" applyFont="1" applyFill="1" applyBorder="1" applyAlignment="1" applyProtection="1">
      <alignment horizontal="center" vertical="center" readingOrder="2"/>
    </xf>
    <xf numFmtId="0" fontId="3" fillId="12" borderId="35" xfId="0" applyFont="1" applyFill="1" applyBorder="1" applyAlignment="1" applyProtection="1">
      <alignment horizontal="center" vertical="center" readingOrder="2"/>
    </xf>
    <xf numFmtId="0" fontId="3" fillId="12" borderId="36" xfId="0" applyFont="1" applyFill="1" applyBorder="1" applyAlignment="1" applyProtection="1">
      <alignment horizontal="center" vertical="center" readingOrder="2"/>
    </xf>
    <xf numFmtId="0" fontId="3" fillId="12" borderId="37" xfId="0" applyFont="1" applyFill="1" applyBorder="1" applyAlignment="1" applyProtection="1">
      <alignment horizontal="center" vertical="center" readingOrder="2"/>
    </xf>
    <xf numFmtId="0" fontId="27" fillId="14" borderId="12" xfId="0" applyFont="1" applyFill="1" applyBorder="1" applyAlignment="1" applyProtection="1">
      <alignment horizontal="center" vertical="center" readingOrder="2"/>
    </xf>
    <xf numFmtId="0" fontId="27" fillId="14" borderId="14" xfId="0" applyFont="1" applyFill="1" applyBorder="1" applyAlignment="1" applyProtection="1">
      <alignment horizontal="center" vertical="center" readingOrder="2"/>
    </xf>
    <xf numFmtId="0" fontId="46" fillId="24" borderId="30" xfId="0" applyFont="1" applyFill="1" applyBorder="1" applyAlignment="1" applyProtection="1">
      <alignment horizontal="center" vertical="center" wrapText="1" readingOrder="2"/>
    </xf>
    <xf numFmtId="0" fontId="46" fillId="24" borderId="32" xfId="0" applyFont="1" applyFill="1" applyBorder="1" applyAlignment="1" applyProtection="1">
      <alignment horizontal="center" vertical="center" wrapText="1" readingOrder="2"/>
    </xf>
    <xf numFmtId="0" fontId="27" fillId="14" borderId="35" xfId="0" applyFont="1" applyFill="1" applyBorder="1" applyAlignment="1" applyProtection="1">
      <alignment horizontal="center" vertical="center" readingOrder="2"/>
    </xf>
    <xf numFmtId="0" fontId="27" fillId="14" borderId="36" xfId="0" applyFont="1" applyFill="1" applyBorder="1" applyAlignment="1" applyProtection="1">
      <alignment horizontal="center" vertical="center" readingOrder="2"/>
    </xf>
    <xf numFmtId="0" fontId="27" fillId="14" borderId="37" xfId="0" applyFont="1" applyFill="1" applyBorder="1" applyAlignment="1" applyProtection="1">
      <alignment horizontal="center" vertical="center" readingOrder="2"/>
    </xf>
    <xf numFmtId="0" fontId="46" fillId="24" borderId="35" xfId="0" applyFont="1" applyFill="1" applyBorder="1" applyAlignment="1" applyProtection="1">
      <alignment horizontal="center" vertical="center" wrapText="1" readingOrder="2"/>
    </xf>
    <xf numFmtId="0" fontId="3" fillId="12" borderId="32" xfId="0" applyFont="1" applyFill="1" applyBorder="1" applyAlignment="1" applyProtection="1">
      <alignment horizontal="center" vertical="center" readingOrder="2"/>
    </xf>
    <xf numFmtId="0" fontId="3" fillId="12" borderId="33" xfId="0" applyFont="1" applyFill="1" applyBorder="1" applyAlignment="1" applyProtection="1">
      <alignment horizontal="center" vertical="center" readingOrder="2"/>
    </xf>
    <xf numFmtId="0" fontId="22" fillId="14" borderId="9" xfId="0" applyFont="1" applyFill="1" applyBorder="1" applyAlignment="1" applyProtection="1">
      <alignment horizontal="center" vertical="center"/>
      <protection locked="0"/>
    </xf>
    <xf numFmtId="0" fontId="22" fillId="14" borderId="10" xfId="0" applyFont="1" applyFill="1" applyBorder="1" applyAlignment="1" applyProtection="1">
      <alignment horizontal="center" vertical="center"/>
      <protection locked="0"/>
    </xf>
    <xf numFmtId="0" fontId="22" fillId="14" borderId="11" xfId="0" applyFont="1" applyFill="1" applyBorder="1" applyAlignment="1" applyProtection="1">
      <alignment horizontal="center" vertical="center"/>
      <protection locked="0"/>
    </xf>
    <xf numFmtId="1" fontId="34" fillId="5" borderId="1" xfId="2" applyNumberFormat="1" applyFont="1" applyFill="1" applyBorder="1" applyAlignment="1" applyProtection="1">
      <alignment horizontal="center" vertical="center"/>
    </xf>
    <xf numFmtId="2" fontId="34" fillId="5" borderId="1" xfId="2" applyNumberFormat="1" applyFont="1" applyFill="1" applyBorder="1" applyAlignment="1" applyProtection="1">
      <alignment horizontal="center" vertical="center"/>
    </xf>
    <xf numFmtId="0" fontId="12" fillId="0" borderId="0" xfId="8" applyAlignment="1" applyProtection="1">
      <alignment horizontal="center"/>
    </xf>
    <xf numFmtId="0" fontId="14" fillId="0" borderId="22" xfId="8" applyFont="1" applyBorder="1" applyAlignment="1" applyProtection="1">
      <alignment horizontal="center"/>
    </xf>
    <xf numFmtId="0" fontId="14" fillId="0" borderId="23" xfId="8" applyFont="1" applyBorder="1" applyAlignment="1" applyProtection="1">
      <alignment horizontal="center"/>
    </xf>
    <xf numFmtId="0" fontId="14" fillId="0" borderId="20" xfId="8" applyFont="1" applyBorder="1" applyAlignment="1" applyProtection="1">
      <alignment horizontal="center"/>
    </xf>
    <xf numFmtId="0" fontId="14" fillId="0" borderId="21" xfId="8" applyFont="1" applyBorder="1" applyAlignment="1" applyProtection="1">
      <alignment horizontal="center"/>
    </xf>
    <xf numFmtId="0" fontId="15" fillId="0" borderId="0" xfId="8" applyFont="1" applyBorder="1" applyAlignment="1" applyProtection="1">
      <alignment horizontal="center"/>
    </xf>
    <xf numFmtId="0" fontId="15" fillId="0" borderId="23" xfId="8" applyFont="1" applyBorder="1" applyAlignment="1" applyProtection="1">
      <alignment horizontal="center"/>
    </xf>
    <xf numFmtId="0" fontId="12" fillId="0" borderId="24" xfId="8" applyBorder="1" applyProtection="1"/>
    <xf numFmtId="0" fontId="12" fillId="0" borderId="26" xfId="8" applyBorder="1" applyProtection="1"/>
    <xf numFmtId="0" fontId="25" fillId="14" borderId="56" xfId="0" applyFont="1" applyFill="1" applyBorder="1" applyAlignment="1" applyProtection="1">
      <alignment horizontal="center" vertical="center"/>
      <protection locked="0"/>
    </xf>
    <xf numFmtId="0" fontId="25" fillId="14" borderId="48" xfId="0" applyFont="1" applyFill="1" applyBorder="1" applyAlignment="1" applyProtection="1">
      <alignment horizontal="center" vertical="center"/>
      <protection locked="0"/>
    </xf>
    <xf numFmtId="0" fontId="25" fillId="14" borderId="55" xfId="0" applyFont="1" applyFill="1" applyBorder="1" applyAlignment="1" applyProtection="1">
      <alignment horizontal="center" vertical="center"/>
      <protection locked="0"/>
    </xf>
    <xf numFmtId="0" fontId="25" fillId="14" borderId="13" xfId="0" applyFont="1" applyFill="1" applyBorder="1" applyAlignment="1" applyProtection="1">
      <alignment horizontal="center" vertical="center"/>
      <protection locked="0"/>
    </xf>
    <xf numFmtId="0" fontId="25" fillId="14" borderId="12" xfId="0" applyFont="1" applyFill="1" applyBorder="1" applyAlignment="1" applyProtection="1">
      <alignment horizontal="center" vertical="center"/>
      <protection locked="0"/>
    </xf>
    <xf numFmtId="0" fontId="25" fillId="14" borderId="14" xfId="0" applyFont="1" applyFill="1" applyBorder="1" applyAlignment="1" applyProtection="1">
      <alignment horizontal="center" vertical="center"/>
      <protection locked="0"/>
    </xf>
    <xf numFmtId="0" fontId="0" fillId="15" borderId="30" xfId="0" applyFill="1" applyBorder="1" applyAlignment="1" applyProtection="1">
      <alignment horizontal="center" vertical="center"/>
      <protection locked="0"/>
    </xf>
    <xf numFmtId="0" fontId="0" fillId="15" borderId="31" xfId="0" applyFill="1" applyBorder="1" applyAlignment="1" applyProtection="1">
      <alignment horizontal="center" vertical="center"/>
      <protection locked="0"/>
    </xf>
    <xf numFmtId="0" fontId="0" fillId="15" borderId="0" xfId="0" applyFill="1" applyBorder="1" applyAlignment="1" applyProtection="1">
      <alignment horizontal="center" vertical="center"/>
      <protection locked="0"/>
    </xf>
    <xf numFmtId="0" fontId="25" fillId="14" borderId="35" xfId="0" applyFont="1" applyFill="1" applyBorder="1" applyAlignment="1" applyProtection="1">
      <alignment horizontal="center" vertical="center"/>
      <protection locked="0"/>
    </xf>
    <xf numFmtId="0" fontId="25" fillId="14" borderId="37" xfId="0" applyFont="1" applyFill="1" applyBorder="1" applyAlignment="1" applyProtection="1">
      <alignment horizontal="center" vertical="center"/>
      <protection locked="0"/>
    </xf>
    <xf numFmtId="0" fontId="5" fillId="15" borderId="0" xfId="0" applyFont="1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0" fontId="0" fillId="15" borderId="25" xfId="0" applyFill="1" applyBorder="1" applyAlignment="1" applyProtection="1">
      <alignment horizontal="center" vertical="center"/>
      <protection locked="0"/>
    </xf>
    <xf numFmtId="0" fontId="25" fillId="14" borderId="45" xfId="0" applyFont="1" applyFill="1" applyBorder="1" applyAlignment="1" applyProtection="1">
      <alignment horizontal="center" vertical="center"/>
      <protection locked="0"/>
    </xf>
    <xf numFmtId="0" fontId="25" fillId="14" borderId="46" xfId="0" applyFont="1" applyFill="1" applyBorder="1" applyAlignment="1" applyProtection="1">
      <alignment horizontal="center" vertical="center"/>
      <protection locked="0"/>
    </xf>
    <xf numFmtId="0" fontId="25" fillId="14" borderId="47" xfId="0" applyFont="1" applyFill="1" applyBorder="1" applyAlignment="1" applyProtection="1">
      <alignment horizontal="center" vertical="center"/>
      <protection locked="0"/>
    </xf>
    <xf numFmtId="0" fontId="0" fillId="15" borderId="60" xfId="0" applyFill="1" applyBorder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5" borderId="61" xfId="0" applyFill="1" applyBorder="1" applyAlignment="1" applyProtection="1">
      <alignment horizontal="center" vertical="center"/>
      <protection locked="0"/>
    </xf>
    <xf numFmtId="2" fontId="4" fillId="7" borderId="33" xfId="0" applyNumberFormat="1" applyFont="1" applyFill="1" applyBorder="1" applyAlignment="1" applyProtection="1">
      <alignment horizontal="center" vertical="center"/>
    </xf>
    <xf numFmtId="0" fontId="4" fillId="7" borderId="33" xfId="0" applyFont="1" applyFill="1" applyBorder="1" applyAlignment="1" applyProtection="1">
      <alignment horizontal="center" vertical="center"/>
    </xf>
    <xf numFmtId="0" fontId="4" fillId="7" borderId="34" xfId="0" applyFont="1" applyFill="1" applyBorder="1" applyAlignment="1" applyProtection="1">
      <alignment horizontal="center" vertical="center"/>
    </xf>
    <xf numFmtId="0" fontId="0" fillId="15" borderId="12" xfId="0" applyFill="1" applyBorder="1" applyAlignment="1" applyProtection="1">
      <alignment horizontal="center" vertical="center"/>
      <protection locked="0"/>
    </xf>
    <xf numFmtId="0" fontId="0" fillId="15" borderId="19" xfId="0" applyFill="1" applyBorder="1" applyAlignment="1" applyProtection="1">
      <alignment horizontal="center" vertical="center"/>
      <protection locked="0"/>
    </xf>
    <xf numFmtId="0" fontId="0" fillId="15" borderId="6" xfId="0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0" fontId="0" fillId="15" borderId="50" xfId="0" applyFill="1" applyBorder="1" applyAlignment="1" applyProtection="1">
      <alignment horizontal="center" vertical="center"/>
      <protection locked="0"/>
    </xf>
    <xf numFmtId="1" fontId="4" fillId="7" borderId="36" xfId="0" applyNumberFormat="1" applyFont="1" applyFill="1" applyBorder="1" applyAlignment="1" applyProtection="1">
      <alignment horizontal="center" vertical="center"/>
    </xf>
    <xf numFmtId="0" fontId="4" fillId="7" borderId="36" xfId="0" applyFont="1" applyFill="1" applyBorder="1" applyAlignment="1" applyProtection="1">
      <alignment horizontal="center" vertical="center"/>
    </xf>
    <xf numFmtId="0" fontId="4" fillId="7" borderId="37" xfId="0" applyFont="1" applyFill="1" applyBorder="1" applyAlignment="1" applyProtection="1">
      <alignment horizontal="center" vertical="center"/>
    </xf>
    <xf numFmtId="0" fontId="0" fillId="15" borderId="38" xfId="0" applyFill="1" applyBorder="1" applyAlignment="1" applyProtection="1">
      <alignment horizontal="center" vertical="center"/>
      <protection locked="0"/>
    </xf>
    <xf numFmtId="0" fontId="0" fillId="15" borderId="3" xfId="0" applyFill="1" applyBorder="1" applyAlignment="1" applyProtection="1">
      <alignment horizontal="center" vertical="center"/>
      <protection locked="0"/>
    </xf>
    <xf numFmtId="0" fontId="32" fillId="15" borderId="2" xfId="0" applyFont="1" applyFill="1" applyBorder="1" applyAlignment="1" applyProtection="1">
      <alignment horizontal="center" vertical="center"/>
      <protection locked="0"/>
    </xf>
    <xf numFmtId="0" fontId="32" fillId="15" borderId="53" xfId="0" applyFont="1" applyFill="1" applyBorder="1" applyAlignment="1" applyProtection="1">
      <alignment horizontal="center" vertical="center"/>
      <protection locked="0"/>
    </xf>
    <xf numFmtId="0" fontId="32" fillId="15" borderId="49" xfId="0" applyFont="1" applyFill="1" applyBorder="1" applyAlignment="1" applyProtection="1">
      <alignment horizontal="center" vertical="center"/>
      <protection locked="0"/>
    </xf>
    <xf numFmtId="0" fontId="32" fillId="15" borderId="50" xfId="0" applyFont="1" applyFill="1" applyBorder="1" applyAlignment="1" applyProtection="1">
      <alignment horizontal="center" vertical="center"/>
      <protection locked="0"/>
    </xf>
    <xf numFmtId="0" fontId="32" fillId="15" borderId="51" xfId="0" applyFont="1" applyFill="1" applyBorder="1" applyAlignment="1" applyProtection="1">
      <alignment horizontal="center" vertical="center"/>
      <protection locked="0"/>
    </xf>
    <xf numFmtId="0" fontId="31" fillId="15" borderId="0" xfId="0" applyFont="1" applyFill="1" applyBorder="1" applyAlignment="1" applyProtection="1">
      <alignment horizontal="center" vertical="center"/>
      <protection locked="0"/>
    </xf>
  </cellXfs>
  <cellStyles count="9">
    <cellStyle name="Comma 2" xfId="6"/>
    <cellStyle name="Comma 3" xfId="7"/>
    <cellStyle name="Normal" xfId="0" builtinId="0"/>
    <cellStyle name="Normal 2" xfId="3"/>
    <cellStyle name="Normal 2 2" xfId="4"/>
    <cellStyle name="Normal 3" xfId="2"/>
    <cellStyle name="Normal 4" xfId="1"/>
    <cellStyle name="Normal 5" xfId="5"/>
    <cellStyle name="Normal 6" xfId="8"/>
  </cellStyles>
  <dxfs count="0"/>
  <tableStyles count="0" defaultTableStyle="TableStyleMedium9" defaultPivotStyle="PivotStyleLight16"/>
  <colors>
    <mruColors>
      <color rgb="FFC9FFE9"/>
      <color rgb="FFCCFFCC"/>
      <color rgb="FF7BFDB9"/>
      <color rgb="FFACFED3"/>
      <color rgb="FFABDB77"/>
      <color rgb="FFFF66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75" b="1" i="0" u="none" strike="noStrike" baseline="0">
                <a:solidFill>
                  <a:srgbClr val="000000"/>
                </a:solidFill>
                <a:cs typeface="B Titr"/>
              </a:rPr>
              <a:t>هرم</a:t>
            </a:r>
            <a:r>
              <a:rPr lang="en-US" sz="1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1275" b="1" i="0" u="none" strike="noStrike" baseline="0">
                <a:solidFill>
                  <a:srgbClr val="000000"/>
                </a:solidFill>
                <a:latin typeface="Arial"/>
                <a:cs typeface="B Titr"/>
              </a:rPr>
              <a:t>سنی</a:t>
            </a:r>
            <a:r>
              <a:rPr lang="en-US" sz="1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1275" b="1" i="0" u="none" strike="noStrike" baseline="0">
                <a:solidFill>
                  <a:srgbClr val="000000"/>
                </a:solidFill>
                <a:latin typeface="Arial"/>
                <a:cs typeface="B Titr"/>
              </a:rPr>
              <a:t>جمعیت</a:t>
            </a:r>
            <a:r>
              <a:rPr lang="fa-IR" sz="1275" b="1" i="0" u="none" strike="noStrike" baseline="0">
                <a:solidFill>
                  <a:srgbClr val="000000"/>
                </a:solidFill>
                <a:latin typeface="Arial"/>
                <a:cs typeface="B Titr"/>
              </a:rPr>
              <a:t> تحت پوشش</a:t>
            </a:r>
            <a:endParaRPr lang="en-US" sz="1275" b="1" i="0" u="none" strike="noStrike" baseline="0">
              <a:solidFill>
                <a:srgbClr val="000000"/>
              </a:solidFill>
              <a:cs typeface="B Titr"/>
            </a:endParaRPr>
          </a:p>
        </c:rich>
      </c:tx>
      <c:layout>
        <c:manualLayout>
          <c:xMode val="edge"/>
          <c:yMode val="edge"/>
          <c:x val="0.34325313309346267"/>
          <c:y val="1.6333766974780325E-2"/>
        </c:manualLayout>
      </c:layout>
      <c:overlay val="0"/>
      <c:spPr>
        <a:noFill/>
        <a:ln w="12700">
          <a:solidFill>
            <a:schemeClr val="tx1">
              <a:lumMod val="95000"/>
              <a:lumOff val="5000"/>
            </a:schemeClr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6.0927152317880796E-2"/>
          <c:y val="9.913043478260869E-2"/>
          <c:w val="0.87947019867549669"/>
          <c:h val="0.8156521739130434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'هرم سنی جمعیت ابتدای سال'!$B$2</c:f>
              <c:strCache>
                <c:ptCount val="1"/>
                <c:pt idx="0">
                  <c:v>مرد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707807805854053E-2"/>
                  <c:y val="-5.7679889826053167E-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2206400321331852"/>
                  <c:y val="-5.755211455440620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6379374888895859"/>
                  <c:y val="-1.056613391673964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5639151066381604"/>
                  <c:y val="-1.8258587241812164E-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4400250299838349"/>
                  <c:y val="-1.8258587250314483E-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648707653265195"/>
                  <c:y val="-1.8258587250314483E-7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3908605795136536"/>
                  <c:y val="-2.35827912815254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7609031938736741"/>
                  <c:y val="-8.2498556097775695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9543279385591314"/>
                  <c:y val="-2.325881265056291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.18559941596704371"/>
                  <c:y val="1.082186465822121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.15309325407171773"/>
                  <c:y val="-2.34951500627647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0.12414246232465975"/>
                  <c:y val="1.2598425196841891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.10025189897620414"/>
                  <c:y val="-2.300034234851078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9.4741408979506642E-2"/>
                  <c:y val="-2.72838069154403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7.2130990248735524E-2"/>
                  <c:y val="-1.8806344859066531E-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5.6591804652386786E-2"/>
                  <c:y val="-3.0769069171366693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5.6281610217049562E-2"/>
                  <c:y val="-2.325685414262381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5.200396124626902E-2"/>
                  <c:y val="-1.372383791528056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4.343271075284455E-2"/>
                  <c:y val="-7.3182936151555504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a-I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'هرم سنی جمعیت ابتدای سال'!$A$3:$A$21</c:f>
              <c:strCache>
                <c:ptCount val="19"/>
                <c:pt idx="0">
                  <c:v>زیریکسال</c:v>
                </c:pt>
                <c:pt idx="1">
                  <c:v>1تا 4سال</c:v>
                </c:pt>
                <c:pt idx="2">
                  <c:v>5تا 9 سال</c:v>
                </c:pt>
                <c:pt idx="3">
                  <c:v> 10تا 14 سال</c:v>
                </c:pt>
                <c:pt idx="4">
                  <c:v>15تا 19سال</c:v>
                </c:pt>
                <c:pt idx="5">
                  <c:v>20تا 24سال</c:v>
                </c:pt>
                <c:pt idx="6">
                  <c:v>25تا 29 سال</c:v>
                </c:pt>
                <c:pt idx="7">
                  <c:v>30تا 34سال</c:v>
                </c:pt>
                <c:pt idx="8">
                  <c:v>35تا39سال</c:v>
                </c:pt>
                <c:pt idx="9">
                  <c:v>40تا44سال</c:v>
                </c:pt>
                <c:pt idx="10">
                  <c:v>45تا49سال</c:v>
                </c:pt>
                <c:pt idx="11">
                  <c:v>50تا54سال</c:v>
                </c:pt>
                <c:pt idx="12">
                  <c:v>55تا59سال</c:v>
                </c:pt>
                <c:pt idx="13">
                  <c:v>60تا64سال</c:v>
                </c:pt>
                <c:pt idx="14">
                  <c:v>65تا69سال</c:v>
                </c:pt>
                <c:pt idx="15">
                  <c:v>70تا74سال</c:v>
                </c:pt>
                <c:pt idx="16">
                  <c:v>75تا79سال</c:v>
                </c:pt>
                <c:pt idx="17">
                  <c:v>80تا84سال</c:v>
                </c:pt>
                <c:pt idx="18">
                  <c:v>85سال به بالا</c:v>
                </c:pt>
              </c:strCache>
            </c:strRef>
          </c:cat>
          <c:val>
            <c:numRef>
              <c:f>'هرم سنی جمعیت ابتدای سال'!$B$3:$B$21</c:f>
              <c:numCache>
                <c:formatCode>0.00;[Red]0.00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'هرم سنی جمعیت ابتدای سال'!$C$2</c:f>
              <c:strCache>
                <c:ptCount val="1"/>
                <c:pt idx="0">
                  <c:v>زن</c:v>
                </c:pt>
              </c:strCache>
            </c:strRef>
          </c:tx>
          <c:spPr>
            <a:solidFill>
              <a:srgbClr val="FF5B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9.4634475326345793E-2"/>
                  <c:y val="3.020152915668320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0905577862369853"/>
                  <c:y val="1.191007645783407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574891792879452"/>
                  <c:y val="1.702893524513299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4362634090263782"/>
                  <c:y val="5.75394374782905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33570005736038"/>
                  <c:y val="3.8737418692230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271652850781515"/>
                  <c:y val="5.5838898267912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14142886443830285"/>
                  <c:y val="4.307200730343489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9350064751140936"/>
                  <c:y val="2.4321876033408079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1859186005443251"/>
                  <c:y val="4.22309625631454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691581929742226"/>
                  <c:y val="5.299189775191144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4080367106429578"/>
                  <c:y val="3.529932671459545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2158384175488"/>
                  <c:y val="1.74022595001720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1588625960013574"/>
                  <c:y val="2.869002906490824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0.11329829153941509"/>
                  <c:y val="2.81829461121130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0.11447738557746241"/>
                  <c:y val="2.08646524969579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0.12327384538674091"/>
                  <c:y val="-2.561674416886297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0.12610987610717525"/>
                  <c:y val="2.7636020927313459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0.12838135998171732"/>
                  <c:y val="2.8686407043816855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0.13545564719977282"/>
                  <c:y val="-2.69351598461292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a-I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a-I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'هرم سنی جمعیت ابتدای سال'!$A$3:$A$21</c:f>
              <c:strCache>
                <c:ptCount val="19"/>
                <c:pt idx="0">
                  <c:v>زیریکسال</c:v>
                </c:pt>
                <c:pt idx="1">
                  <c:v>1تا 4سال</c:v>
                </c:pt>
                <c:pt idx="2">
                  <c:v>5تا 9 سال</c:v>
                </c:pt>
                <c:pt idx="3">
                  <c:v> 10تا 14 سال</c:v>
                </c:pt>
                <c:pt idx="4">
                  <c:v>15تا 19سال</c:v>
                </c:pt>
                <c:pt idx="5">
                  <c:v>20تا 24سال</c:v>
                </c:pt>
                <c:pt idx="6">
                  <c:v>25تا 29 سال</c:v>
                </c:pt>
                <c:pt idx="7">
                  <c:v>30تا 34سال</c:v>
                </c:pt>
                <c:pt idx="8">
                  <c:v>35تا39سال</c:v>
                </c:pt>
                <c:pt idx="9">
                  <c:v>40تا44سال</c:v>
                </c:pt>
                <c:pt idx="10">
                  <c:v>45تا49سال</c:v>
                </c:pt>
                <c:pt idx="11">
                  <c:v>50تا54سال</c:v>
                </c:pt>
                <c:pt idx="12">
                  <c:v>55تا59سال</c:v>
                </c:pt>
                <c:pt idx="13">
                  <c:v>60تا64سال</c:v>
                </c:pt>
                <c:pt idx="14">
                  <c:v>65تا69سال</c:v>
                </c:pt>
                <c:pt idx="15">
                  <c:v>70تا74سال</c:v>
                </c:pt>
                <c:pt idx="16">
                  <c:v>75تا79سال</c:v>
                </c:pt>
                <c:pt idx="17">
                  <c:v>80تا84سال</c:v>
                </c:pt>
                <c:pt idx="18">
                  <c:v>85سال به بالا</c:v>
                </c:pt>
              </c:strCache>
            </c:strRef>
          </c:cat>
          <c:val>
            <c:numRef>
              <c:f>'هرم سنی جمعیت ابتدای سال'!$C$3:$C$21</c:f>
              <c:numCache>
                <c:formatCode>0.00;[Red]0.00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428672"/>
        <c:axId val="190430208"/>
      </c:barChart>
      <c:catAx>
        <c:axId val="190428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1"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a-IR"/>
          </a:p>
        </c:txPr>
        <c:crossAx val="19043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30208"/>
        <c:scaling>
          <c:orientation val="minMax"/>
          <c:max val="8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[Red]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a-IR"/>
          </a:p>
        </c:txPr>
        <c:crossAx val="190428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405249343832023"/>
          <c:y val="0.13077731370535203"/>
          <c:w val="7.9890702403921376E-2"/>
          <c:h val="0.114157617254364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1" i="0" u="none" strike="noStrike" baseline="0">
              <a:solidFill>
                <a:srgbClr val="000000"/>
              </a:solidFill>
              <a:latin typeface="B Lotus"/>
              <a:ea typeface="B Lotus"/>
              <a:cs typeface="2  Titr" panose="00000700000000000000" pitchFamily="2" charset="-78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12700">
      <a:solidFill>
        <a:schemeClr val="tx1"/>
      </a:solidFill>
      <a:prstDash val="solid"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3.08" l="0.88" r="0.53" t="1.27" header="0.5" footer="0.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14</xdr:col>
      <xdr:colOff>457200</xdr:colOff>
      <xdr:row>22</xdr:row>
      <xdr:rowOff>171748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694800" y="3314700"/>
          <a:ext cx="8991600" cy="3600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457200</xdr:colOff>
      <xdr:row>42</xdr:row>
      <xdr:rowOff>71842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694800" y="7448550"/>
          <a:ext cx="8991600" cy="3310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14</xdr:col>
      <xdr:colOff>457200</xdr:colOff>
      <xdr:row>63</xdr:row>
      <xdr:rowOff>2159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694800" y="11201400"/>
          <a:ext cx="8991600" cy="36216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14</xdr:col>
      <xdr:colOff>457200</xdr:colOff>
      <xdr:row>80</xdr:row>
      <xdr:rowOff>176713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694800" y="15144750"/>
          <a:ext cx="8991600" cy="32247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0</xdr:rowOff>
    </xdr:from>
    <xdr:to>
      <xdr:col>15</xdr:col>
      <xdr:colOff>476250</xdr:colOff>
      <xdr:row>34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64"/>
  <sheetViews>
    <sheetView rightToLeft="1" topLeftCell="A64" zoomScale="115" zoomScaleNormal="115" workbookViewId="0">
      <selection activeCell="D84" sqref="D84"/>
    </sheetView>
  </sheetViews>
  <sheetFormatPr defaultRowHeight="14.25" x14ac:dyDescent="0.2"/>
  <sheetData>
    <row r="1" spans="1:15" ht="22.5" x14ac:dyDescent="0.2">
      <c r="A1" s="259" t="s">
        <v>307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</row>
    <row r="4" spans="1:15" ht="25.5" x14ac:dyDescent="0.2">
      <c r="A4" s="261" t="s">
        <v>115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</row>
    <row r="24" spans="1:15" ht="25.5" x14ac:dyDescent="0.2">
      <c r="A24" s="261" t="s">
        <v>115</v>
      </c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</row>
    <row r="44" spans="1:15" ht="25.5" x14ac:dyDescent="0.2">
      <c r="A44" s="261" t="s">
        <v>306</v>
      </c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</row>
    <row r="64" spans="1:15" ht="25.5" x14ac:dyDescent="0.2">
      <c r="A64" s="261" t="s">
        <v>306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  <c r="O64" s="262"/>
    </row>
  </sheetData>
  <mergeCells count="5">
    <mergeCell ref="A1:O1"/>
    <mergeCell ref="A4:O4"/>
    <mergeCell ref="A24:O24"/>
    <mergeCell ref="A44:O44"/>
    <mergeCell ref="A64:O6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CFFCC"/>
  </sheetPr>
  <dimension ref="A1:N48"/>
  <sheetViews>
    <sheetView rightToLeft="1" zoomScale="70" zoomScaleNormal="70" workbookViewId="0">
      <selection sqref="A1:XFD1048576"/>
    </sheetView>
  </sheetViews>
  <sheetFormatPr defaultColWidth="13.125" defaultRowHeight="18" customHeight="1" x14ac:dyDescent="0.2"/>
  <cols>
    <col min="1" max="3" width="13.125" style="22"/>
    <col min="4" max="4" width="18.875" style="22" customWidth="1"/>
    <col min="5" max="5" width="19.375" style="22" customWidth="1"/>
    <col min="6" max="9" width="13.125" style="22"/>
    <col min="10" max="12" width="15.625" style="32" customWidth="1"/>
    <col min="13" max="16384" width="13.125" style="22"/>
  </cols>
  <sheetData>
    <row r="1" spans="1:14" ht="30.75" customHeight="1" thickBot="1" x14ac:dyDescent="0.25">
      <c r="A1" s="266" t="s">
        <v>213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4" ht="18.75" customHeight="1" x14ac:dyDescent="0.55000000000000004">
      <c r="A2" s="85" t="s">
        <v>98</v>
      </c>
      <c r="B2" s="268" t="s">
        <v>44</v>
      </c>
      <c r="C2" s="269"/>
      <c r="D2" s="268" t="s">
        <v>40</v>
      </c>
      <c r="E2" s="269"/>
      <c r="F2" s="270" t="s">
        <v>99</v>
      </c>
      <c r="G2" s="271"/>
      <c r="H2" s="271"/>
      <c r="I2" s="272"/>
      <c r="J2" s="273" t="s">
        <v>100</v>
      </c>
      <c r="K2" s="274"/>
      <c r="L2" s="275"/>
    </row>
    <row r="3" spans="1:14" ht="18.75" customHeight="1" x14ac:dyDescent="0.55000000000000004">
      <c r="A3" s="86" t="s">
        <v>101</v>
      </c>
      <c r="B3" s="87" t="s">
        <v>1</v>
      </c>
      <c r="C3" s="88" t="s">
        <v>2</v>
      </c>
      <c r="D3" s="87" t="s">
        <v>24</v>
      </c>
      <c r="E3" s="88" t="s">
        <v>25</v>
      </c>
      <c r="F3" s="87" t="s">
        <v>41</v>
      </c>
      <c r="G3" s="89" t="s">
        <v>42</v>
      </c>
      <c r="H3" s="89" t="s">
        <v>46</v>
      </c>
      <c r="I3" s="88" t="s">
        <v>45</v>
      </c>
      <c r="J3" s="90" t="s">
        <v>102</v>
      </c>
      <c r="K3" s="91" t="s">
        <v>103</v>
      </c>
      <c r="L3" s="92" t="s">
        <v>104</v>
      </c>
    </row>
    <row r="4" spans="1:14" ht="18.75" customHeight="1" x14ac:dyDescent="0.55000000000000004">
      <c r="A4" s="106" t="s">
        <v>105</v>
      </c>
      <c r="B4" s="24"/>
      <c r="C4" s="25"/>
      <c r="D4" s="24"/>
      <c r="E4" s="25"/>
      <c r="F4" s="24"/>
      <c r="G4" s="26"/>
      <c r="H4" s="26"/>
      <c r="I4" s="25"/>
      <c r="J4" s="93">
        <f>B4+C4</f>
        <v>0</v>
      </c>
      <c r="K4" s="94">
        <f>D4+E4</f>
        <v>0</v>
      </c>
      <c r="L4" s="95">
        <f>F4+G4+H4+I4</f>
        <v>0</v>
      </c>
      <c r="M4" s="96"/>
      <c r="N4" s="96"/>
    </row>
    <row r="5" spans="1:14" ht="18.75" customHeight="1" x14ac:dyDescent="0.55000000000000004">
      <c r="A5" s="106" t="s">
        <v>23</v>
      </c>
      <c r="B5" s="24"/>
      <c r="C5" s="25"/>
      <c r="D5" s="24"/>
      <c r="E5" s="25"/>
      <c r="F5" s="24"/>
      <c r="G5" s="26"/>
      <c r="H5" s="26"/>
      <c r="I5" s="25"/>
      <c r="J5" s="93">
        <f t="shared" ref="J5:J25" si="0">B5+C5</f>
        <v>0</v>
      </c>
      <c r="K5" s="94">
        <f t="shared" ref="K5:K25" si="1">D5+E5</f>
        <v>0</v>
      </c>
      <c r="L5" s="95">
        <f t="shared" ref="L5:L25" si="2">F5+G5+H5+I5</f>
        <v>0</v>
      </c>
      <c r="M5" s="97">
        <f>L4+L5</f>
        <v>0</v>
      </c>
      <c r="N5" s="98" t="s">
        <v>188</v>
      </c>
    </row>
    <row r="6" spans="1:14" ht="18.75" customHeight="1" x14ac:dyDescent="0.55000000000000004">
      <c r="A6" s="106" t="s">
        <v>106</v>
      </c>
      <c r="B6" s="24"/>
      <c r="C6" s="25"/>
      <c r="D6" s="24"/>
      <c r="E6" s="25"/>
      <c r="F6" s="24"/>
      <c r="G6" s="26"/>
      <c r="H6" s="26"/>
      <c r="I6" s="25"/>
      <c r="J6" s="93">
        <f t="shared" si="0"/>
        <v>0</v>
      </c>
      <c r="K6" s="94">
        <f t="shared" si="1"/>
        <v>0</v>
      </c>
      <c r="L6" s="95">
        <f t="shared" si="2"/>
        <v>0</v>
      </c>
      <c r="M6" s="97">
        <f>L6+L5+L4</f>
        <v>0</v>
      </c>
      <c r="N6" s="98" t="s">
        <v>189</v>
      </c>
    </row>
    <row r="7" spans="1:14" ht="18.75" customHeight="1" x14ac:dyDescent="0.55000000000000004">
      <c r="A7" s="106" t="s">
        <v>107</v>
      </c>
      <c r="B7" s="24"/>
      <c r="C7" s="25"/>
      <c r="D7" s="24"/>
      <c r="E7" s="25"/>
      <c r="F7" s="24"/>
      <c r="G7" s="26"/>
      <c r="H7" s="26"/>
      <c r="I7" s="25"/>
      <c r="J7" s="93">
        <f t="shared" si="0"/>
        <v>0</v>
      </c>
      <c r="K7" s="94">
        <f t="shared" si="1"/>
        <v>0</v>
      </c>
      <c r="L7" s="95">
        <f t="shared" si="2"/>
        <v>0</v>
      </c>
      <c r="M7" s="97">
        <f>L7+L8+L9+L10</f>
        <v>0</v>
      </c>
      <c r="N7" s="98" t="s">
        <v>190</v>
      </c>
    </row>
    <row r="8" spans="1:14" ht="18.75" customHeight="1" x14ac:dyDescent="0.55000000000000004">
      <c r="A8" s="106" t="s">
        <v>108</v>
      </c>
      <c r="B8" s="24"/>
      <c r="C8" s="25"/>
      <c r="D8" s="24"/>
      <c r="E8" s="25"/>
      <c r="F8" s="24"/>
      <c r="G8" s="26"/>
      <c r="H8" s="26"/>
      <c r="I8" s="25"/>
      <c r="J8" s="93">
        <f t="shared" si="0"/>
        <v>0</v>
      </c>
      <c r="K8" s="94">
        <f t="shared" si="1"/>
        <v>0</v>
      </c>
      <c r="L8" s="95">
        <f t="shared" si="2"/>
        <v>0</v>
      </c>
      <c r="M8" s="97">
        <f>L11+L12+L13</f>
        <v>0</v>
      </c>
      <c r="N8" s="98" t="s">
        <v>191</v>
      </c>
    </row>
    <row r="9" spans="1:14" ht="18.75" customHeight="1" x14ac:dyDescent="0.55000000000000004">
      <c r="A9" s="106" t="s">
        <v>67</v>
      </c>
      <c r="B9" s="24"/>
      <c r="C9" s="25"/>
      <c r="D9" s="24"/>
      <c r="E9" s="25"/>
      <c r="F9" s="24"/>
      <c r="G9" s="26"/>
      <c r="H9" s="26"/>
      <c r="I9" s="25"/>
      <c r="J9" s="93">
        <f t="shared" si="0"/>
        <v>0</v>
      </c>
      <c r="K9" s="94">
        <f t="shared" si="1"/>
        <v>0</v>
      </c>
      <c r="L9" s="95">
        <f t="shared" si="2"/>
        <v>0</v>
      </c>
      <c r="M9" s="97">
        <f>L14+L15+L16+L17+L18+L19</f>
        <v>0</v>
      </c>
      <c r="N9" s="98" t="s">
        <v>192</v>
      </c>
    </row>
    <row r="10" spans="1:14" ht="18.75" customHeight="1" x14ac:dyDescent="0.55000000000000004">
      <c r="A10" s="106" t="s">
        <v>109</v>
      </c>
      <c r="B10" s="24"/>
      <c r="C10" s="25"/>
      <c r="D10" s="24"/>
      <c r="E10" s="25"/>
      <c r="F10" s="24"/>
      <c r="G10" s="26"/>
      <c r="H10" s="26"/>
      <c r="I10" s="25"/>
      <c r="J10" s="93">
        <f t="shared" si="0"/>
        <v>0</v>
      </c>
      <c r="K10" s="94">
        <f t="shared" si="1"/>
        <v>0</v>
      </c>
      <c r="L10" s="95">
        <f t="shared" si="2"/>
        <v>0</v>
      </c>
      <c r="M10" s="97">
        <f>L20+L21+L22+L23+L24+L25</f>
        <v>0</v>
      </c>
      <c r="N10" s="98" t="s">
        <v>193</v>
      </c>
    </row>
    <row r="11" spans="1:14" ht="18.75" customHeight="1" x14ac:dyDescent="0.55000000000000004">
      <c r="A11" s="106" t="s">
        <v>110</v>
      </c>
      <c r="B11" s="24"/>
      <c r="C11" s="25"/>
      <c r="D11" s="24"/>
      <c r="E11" s="25"/>
      <c r="F11" s="24"/>
      <c r="G11" s="26"/>
      <c r="H11" s="26"/>
      <c r="I11" s="25"/>
      <c r="J11" s="93">
        <f t="shared" si="0"/>
        <v>0</v>
      </c>
      <c r="K11" s="94">
        <f t="shared" si="1"/>
        <v>0</v>
      </c>
      <c r="L11" s="95">
        <f t="shared" si="2"/>
        <v>0</v>
      </c>
      <c r="M11" s="97">
        <f>M6+M7+M8+M9+M10</f>
        <v>0</v>
      </c>
      <c r="N11" s="98" t="s">
        <v>194</v>
      </c>
    </row>
    <row r="12" spans="1:14" ht="18.75" customHeight="1" x14ac:dyDescent="0.55000000000000004">
      <c r="A12" s="106" t="s">
        <v>69</v>
      </c>
      <c r="B12" s="24"/>
      <c r="C12" s="25"/>
      <c r="D12" s="24"/>
      <c r="E12" s="25"/>
      <c r="F12" s="24"/>
      <c r="G12" s="26"/>
      <c r="H12" s="26"/>
      <c r="I12" s="25"/>
      <c r="J12" s="93">
        <f t="shared" si="0"/>
        <v>0</v>
      </c>
      <c r="K12" s="94">
        <f t="shared" si="1"/>
        <v>0</v>
      </c>
      <c r="L12" s="95">
        <f t="shared" si="2"/>
        <v>0</v>
      </c>
      <c r="M12" s="96"/>
      <c r="N12" s="99"/>
    </row>
    <row r="13" spans="1:14" ht="18.75" customHeight="1" x14ac:dyDescent="0.55000000000000004">
      <c r="A13" s="106" t="s">
        <v>70</v>
      </c>
      <c r="B13" s="24"/>
      <c r="C13" s="25"/>
      <c r="D13" s="24"/>
      <c r="E13" s="25"/>
      <c r="F13" s="24"/>
      <c r="G13" s="26"/>
      <c r="H13" s="26"/>
      <c r="I13" s="25"/>
      <c r="J13" s="93">
        <f t="shared" si="0"/>
        <v>0</v>
      </c>
      <c r="K13" s="94">
        <f t="shared" si="1"/>
        <v>0</v>
      </c>
      <c r="L13" s="95">
        <f t="shared" si="2"/>
        <v>0</v>
      </c>
      <c r="M13" s="96"/>
      <c r="N13" s="99"/>
    </row>
    <row r="14" spans="1:14" ht="18.75" customHeight="1" x14ac:dyDescent="0.55000000000000004">
      <c r="A14" s="106" t="s">
        <v>71</v>
      </c>
      <c r="B14" s="24"/>
      <c r="C14" s="25"/>
      <c r="D14" s="24"/>
      <c r="E14" s="25"/>
      <c r="F14" s="24"/>
      <c r="G14" s="26"/>
      <c r="H14" s="26"/>
      <c r="I14" s="25"/>
      <c r="J14" s="93">
        <f t="shared" si="0"/>
        <v>0</v>
      </c>
      <c r="K14" s="94">
        <f t="shared" si="1"/>
        <v>0</v>
      </c>
      <c r="L14" s="95">
        <f t="shared" si="2"/>
        <v>0</v>
      </c>
      <c r="M14" s="96"/>
      <c r="N14" s="99"/>
    </row>
    <row r="15" spans="1:14" ht="18.75" customHeight="1" x14ac:dyDescent="0.55000000000000004">
      <c r="A15" s="106" t="s">
        <v>111</v>
      </c>
      <c r="B15" s="24"/>
      <c r="C15" s="25"/>
      <c r="D15" s="24"/>
      <c r="E15" s="25"/>
      <c r="F15" s="24"/>
      <c r="G15" s="26"/>
      <c r="H15" s="26"/>
      <c r="I15" s="25"/>
      <c r="J15" s="93">
        <f t="shared" si="0"/>
        <v>0</v>
      </c>
      <c r="K15" s="94">
        <f t="shared" si="1"/>
        <v>0</v>
      </c>
      <c r="L15" s="95">
        <f t="shared" si="2"/>
        <v>0</v>
      </c>
      <c r="M15" s="96"/>
      <c r="N15" s="99"/>
    </row>
    <row r="16" spans="1:14" ht="18.75" customHeight="1" x14ac:dyDescent="0.55000000000000004">
      <c r="A16" s="106" t="s">
        <v>73</v>
      </c>
      <c r="B16" s="24"/>
      <c r="C16" s="25"/>
      <c r="D16" s="24"/>
      <c r="E16" s="25"/>
      <c r="F16" s="24"/>
      <c r="G16" s="26"/>
      <c r="H16" s="26"/>
      <c r="I16" s="25"/>
      <c r="J16" s="93">
        <f t="shared" si="0"/>
        <v>0</v>
      </c>
      <c r="K16" s="94">
        <f t="shared" si="1"/>
        <v>0</v>
      </c>
      <c r="L16" s="95">
        <f t="shared" si="2"/>
        <v>0</v>
      </c>
      <c r="M16" s="96"/>
      <c r="N16" s="99"/>
    </row>
    <row r="17" spans="1:14" ht="18.75" customHeight="1" x14ac:dyDescent="0.55000000000000004">
      <c r="A17" s="106" t="s">
        <v>74</v>
      </c>
      <c r="B17" s="24"/>
      <c r="C17" s="25"/>
      <c r="D17" s="24"/>
      <c r="E17" s="25"/>
      <c r="F17" s="24"/>
      <c r="G17" s="26"/>
      <c r="H17" s="26"/>
      <c r="I17" s="25"/>
      <c r="J17" s="93">
        <f t="shared" si="0"/>
        <v>0</v>
      </c>
      <c r="K17" s="94">
        <f t="shared" si="1"/>
        <v>0</v>
      </c>
      <c r="L17" s="95">
        <f t="shared" si="2"/>
        <v>0</v>
      </c>
      <c r="M17" s="96"/>
      <c r="N17" s="99"/>
    </row>
    <row r="18" spans="1:14" ht="18.75" customHeight="1" x14ac:dyDescent="0.55000000000000004">
      <c r="A18" s="106" t="s">
        <v>75</v>
      </c>
      <c r="B18" s="24"/>
      <c r="C18" s="25"/>
      <c r="D18" s="24"/>
      <c r="E18" s="25"/>
      <c r="F18" s="24"/>
      <c r="G18" s="26"/>
      <c r="H18" s="26"/>
      <c r="I18" s="25"/>
      <c r="J18" s="93">
        <f t="shared" si="0"/>
        <v>0</v>
      </c>
      <c r="K18" s="94">
        <f t="shared" si="1"/>
        <v>0</v>
      </c>
      <c r="L18" s="95">
        <f t="shared" si="2"/>
        <v>0</v>
      </c>
      <c r="M18" s="96"/>
      <c r="N18" s="99"/>
    </row>
    <row r="19" spans="1:14" ht="18.75" customHeight="1" x14ac:dyDescent="0.55000000000000004">
      <c r="A19" s="106" t="s">
        <v>76</v>
      </c>
      <c r="B19" s="24"/>
      <c r="C19" s="25"/>
      <c r="D19" s="24"/>
      <c r="E19" s="25"/>
      <c r="F19" s="24"/>
      <c r="G19" s="26"/>
      <c r="H19" s="26"/>
      <c r="I19" s="25"/>
      <c r="J19" s="93">
        <f t="shared" si="0"/>
        <v>0</v>
      </c>
      <c r="K19" s="94">
        <f t="shared" si="1"/>
        <v>0</v>
      </c>
      <c r="L19" s="95">
        <f t="shared" si="2"/>
        <v>0</v>
      </c>
      <c r="M19" s="96"/>
      <c r="N19" s="96"/>
    </row>
    <row r="20" spans="1:14" ht="18.75" customHeight="1" x14ac:dyDescent="0.55000000000000004">
      <c r="A20" s="106" t="s">
        <v>77</v>
      </c>
      <c r="B20" s="24"/>
      <c r="C20" s="25"/>
      <c r="D20" s="24"/>
      <c r="E20" s="25"/>
      <c r="F20" s="24"/>
      <c r="G20" s="26"/>
      <c r="H20" s="26"/>
      <c r="I20" s="25"/>
      <c r="J20" s="93">
        <f t="shared" si="0"/>
        <v>0</v>
      </c>
      <c r="K20" s="94">
        <f t="shared" si="1"/>
        <v>0</v>
      </c>
      <c r="L20" s="95">
        <f t="shared" si="2"/>
        <v>0</v>
      </c>
      <c r="M20" s="96"/>
      <c r="N20" s="96"/>
    </row>
    <row r="21" spans="1:14" ht="18.75" customHeight="1" x14ac:dyDescent="0.55000000000000004">
      <c r="A21" s="106" t="s">
        <v>78</v>
      </c>
      <c r="B21" s="24"/>
      <c r="C21" s="25"/>
      <c r="D21" s="24"/>
      <c r="E21" s="25"/>
      <c r="F21" s="24"/>
      <c r="G21" s="26"/>
      <c r="H21" s="26"/>
      <c r="I21" s="25"/>
      <c r="J21" s="93">
        <f t="shared" si="0"/>
        <v>0</v>
      </c>
      <c r="K21" s="94">
        <f t="shared" si="1"/>
        <v>0</v>
      </c>
      <c r="L21" s="95">
        <f t="shared" si="2"/>
        <v>0</v>
      </c>
      <c r="M21" s="96"/>
      <c r="N21" s="96"/>
    </row>
    <row r="22" spans="1:14" ht="18.75" customHeight="1" x14ac:dyDescent="0.55000000000000004">
      <c r="A22" s="106" t="s">
        <v>79</v>
      </c>
      <c r="B22" s="24"/>
      <c r="C22" s="25"/>
      <c r="D22" s="24"/>
      <c r="E22" s="25"/>
      <c r="F22" s="24"/>
      <c r="G22" s="26"/>
      <c r="H22" s="26"/>
      <c r="I22" s="25"/>
      <c r="J22" s="93">
        <f t="shared" si="0"/>
        <v>0</v>
      </c>
      <c r="K22" s="94">
        <f t="shared" si="1"/>
        <v>0</v>
      </c>
      <c r="L22" s="95">
        <f t="shared" si="2"/>
        <v>0</v>
      </c>
      <c r="M22" s="96"/>
      <c r="N22" s="96"/>
    </row>
    <row r="23" spans="1:14" ht="24.75" customHeight="1" x14ac:dyDescent="0.55000000000000004">
      <c r="A23" s="106" t="s">
        <v>80</v>
      </c>
      <c r="B23" s="24"/>
      <c r="C23" s="25"/>
      <c r="D23" s="24"/>
      <c r="E23" s="25"/>
      <c r="F23" s="24"/>
      <c r="G23" s="26"/>
      <c r="H23" s="26"/>
      <c r="I23" s="25"/>
      <c r="J23" s="93">
        <f t="shared" si="0"/>
        <v>0</v>
      </c>
      <c r="K23" s="94">
        <f t="shared" si="1"/>
        <v>0</v>
      </c>
      <c r="L23" s="95">
        <f t="shared" si="2"/>
        <v>0</v>
      </c>
      <c r="M23" s="96"/>
      <c r="N23" s="96"/>
    </row>
    <row r="24" spans="1:14" ht="24.75" customHeight="1" x14ac:dyDescent="0.55000000000000004">
      <c r="A24" s="106" t="s">
        <v>81</v>
      </c>
      <c r="B24" s="24"/>
      <c r="C24" s="25"/>
      <c r="D24" s="24"/>
      <c r="E24" s="25"/>
      <c r="F24" s="24"/>
      <c r="G24" s="26"/>
      <c r="H24" s="26"/>
      <c r="I24" s="25"/>
      <c r="J24" s="93">
        <f t="shared" si="0"/>
        <v>0</v>
      </c>
      <c r="K24" s="94">
        <f t="shared" si="1"/>
        <v>0</v>
      </c>
      <c r="L24" s="95">
        <f t="shared" si="2"/>
        <v>0</v>
      </c>
      <c r="M24" s="96"/>
      <c r="N24" s="96"/>
    </row>
    <row r="25" spans="1:14" ht="24.75" customHeight="1" thickBot="1" x14ac:dyDescent="0.6">
      <c r="A25" s="107" t="s">
        <v>112</v>
      </c>
      <c r="B25" s="27"/>
      <c r="C25" s="28"/>
      <c r="D25" s="27"/>
      <c r="E25" s="28"/>
      <c r="F25" s="27"/>
      <c r="G25" s="29"/>
      <c r="H25" s="29"/>
      <c r="I25" s="28"/>
      <c r="J25" s="100">
        <f t="shared" si="0"/>
        <v>0</v>
      </c>
      <c r="K25" s="101">
        <f t="shared" si="1"/>
        <v>0</v>
      </c>
      <c r="L25" s="102">
        <f t="shared" si="2"/>
        <v>0</v>
      </c>
      <c r="M25" s="96"/>
      <c r="N25" s="96"/>
    </row>
    <row r="26" spans="1:14" ht="24.75" customHeight="1" thickBot="1" x14ac:dyDescent="0.6">
      <c r="A26" s="108" t="s">
        <v>100</v>
      </c>
      <c r="B26" s="103">
        <f>SUM(B4:B25)</f>
        <v>0</v>
      </c>
      <c r="C26" s="105">
        <f t="shared" ref="C26:L26" si="3">SUM(C4:C25)</f>
        <v>0</v>
      </c>
      <c r="D26" s="103">
        <f t="shared" si="3"/>
        <v>0</v>
      </c>
      <c r="E26" s="105">
        <f t="shared" si="3"/>
        <v>0</v>
      </c>
      <c r="F26" s="103">
        <f t="shared" si="3"/>
        <v>0</v>
      </c>
      <c r="G26" s="104">
        <f t="shared" si="3"/>
        <v>0</v>
      </c>
      <c r="H26" s="104">
        <f t="shared" si="3"/>
        <v>0</v>
      </c>
      <c r="I26" s="105">
        <f t="shared" si="3"/>
        <v>0</v>
      </c>
      <c r="J26" s="103">
        <f t="shared" si="3"/>
        <v>0</v>
      </c>
      <c r="K26" s="104">
        <f t="shared" si="3"/>
        <v>0</v>
      </c>
      <c r="L26" s="105">
        <f t="shared" si="3"/>
        <v>0</v>
      </c>
      <c r="M26" s="96"/>
      <c r="N26" s="96"/>
    </row>
    <row r="27" spans="1:14" ht="24.75" customHeight="1" x14ac:dyDescent="0.5">
      <c r="A27" s="30"/>
      <c r="B27" s="31"/>
    </row>
    <row r="28" spans="1:14" ht="24.75" customHeight="1" x14ac:dyDescent="0.2">
      <c r="A28" s="32"/>
      <c r="B28" s="32"/>
      <c r="C28" s="32"/>
      <c r="D28" s="109" t="s">
        <v>24</v>
      </c>
      <c r="E28" s="109" t="s">
        <v>25</v>
      </c>
      <c r="F28" s="109" t="s">
        <v>0</v>
      </c>
      <c r="G28" s="33"/>
    </row>
    <row r="29" spans="1:14" ht="24.75" customHeight="1" x14ac:dyDescent="0.2">
      <c r="A29" s="263" t="s">
        <v>4</v>
      </c>
      <c r="B29" s="263"/>
      <c r="C29" s="263"/>
      <c r="D29" s="34"/>
      <c r="E29" s="34"/>
      <c r="F29" s="110">
        <f>D29+E29</f>
        <v>0</v>
      </c>
    </row>
    <row r="30" spans="1:14" ht="24.75" customHeight="1" thickBot="1" x14ac:dyDescent="0.25">
      <c r="A30" s="35"/>
      <c r="B30" s="36"/>
      <c r="C30" s="36"/>
      <c r="D30" s="36"/>
      <c r="E30" s="36"/>
    </row>
    <row r="31" spans="1:14" ht="24.75" customHeight="1" x14ac:dyDescent="0.2">
      <c r="A31" s="264" t="s">
        <v>210</v>
      </c>
      <c r="B31" s="265"/>
      <c r="C31" s="32"/>
      <c r="D31" s="264" t="s">
        <v>113</v>
      </c>
      <c r="E31" s="265"/>
    </row>
    <row r="32" spans="1:14" ht="24.75" customHeight="1" x14ac:dyDescent="0.2">
      <c r="A32" s="111" t="s">
        <v>67</v>
      </c>
      <c r="B32" s="25"/>
      <c r="C32" s="32"/>
      <c r="D32" s="111" t="s">
        <v>67</v>
      </c>
      <c r="E32" s="58"/>
    </row>
    <row r="33" spans="1:5" ht="24.75" customHeight="1" x14ac:dyDescent="0.2">
      <c r="A33" s="111" t="s">
        <v>109</v>
      </c>
      <c r="B33" s="25"/>
      <c r="C33" s="32"/>
      <c r="D33" s="111" t="s">
        <v>68</v>
      </c>
      <c r="E33" s="58"/>
    </row>
    <row r="34" spans="1:5" ht="24.75" customHeight="1" x14ac:dyDescent="0.2">
      <c r="A34" s="111" t="s">
        <v>110</v>
      </c>
      <c r="B34" s="25"/>
      <c r="C34" s="32"/>
      <c r="D34" s="111" t="s">
        <v>69</v>
      </c>
      <c r="E34" s="58"/>
    </row>
    <row r="35" spans="1:5" ht="24.75" customHeight="1" x14ac:dyDescent="0.2">
      <c r="A35" s="111" t="s">
        <v>69</v>
      </c>
      <c r="B35" s="25"/>
      <c r="C35" s="32"/>
      <c r="D35" s="111" t="s">
        <v>70</v>
      </c>
      <c r="E35" s="58"/>
    </row>
    <row r="36" spans="1:5" ht="24.75" customHeight="1" x14ac:dyDescent="0.2">
      <c r="A36" s="111" t="s">
        <v>70</v>
      </c>
      <c r="B36" s="25"/>
      <c r="C36" s="32"/>
      <c r="D36" s="111" t="s">
        <v>71</v>
      </c>
      <c r="E36" s="58"/>
    </row>
    <row r="37" spans="1:5" ht="24.75" customHeight="1" x14ac:dyDescent="0.2">
      <c r="A37" s="111" t="s">
        <v>71</v>
      </c>
      <c r="B37" s="25"/>
      <c r="C37" s="32"/>
      <c r="D37" s="111" t="s">
        <v>111</v>
      </c>
      <c r="E37" s="58"/>
    </row>
    <row r="38" spans="1:5" ht="24.75" customHeight="1" x14ac:dyDescent="0.2">
      <c r="A38" s="111" t="s">
        <v>111</v>
      </c>
      <c r="B38" s="25"/>
      <c r="C38" s="32"/>
      <c r="D38" s="111" t="s">
        <v>73</v>
      </c>
      <c r="E38" s="58"/>
    </row>
    <row r="39" spans="1:5" ht="24.75" customHeight="1" x14ac:dyDescent="0.2">
      <c r="A39" s="111" t="s">
        <v>73</v>
      </c>
      <c r="B39" s="25"/>
      <c r="C39" s="32"/>
      <c r="D39" s="111" t="s">
        <v>74</v>
      </c>
      <c r="E39" s="58"/>
    </row>
    <row r="40" spans="1:5" ht="25.5" customHeight="1" thickBot="1" x14ac:dyDescent="0.25">
      <c r="A40" s="111" t="s">
        <v>74</v>
      </c>
      <c r="B40" s="25"/>
      <c r="C40" s="32"/>
      <c r="D40" s="112" t="s">
        <v>75</v>
      </c>
      <c r="E40" s="59"/>
    </row>
    <row r="41" spans="1:5" ht="28.5" customHeight="1" thickBot="1" x14ac:dyDescent="0.6">
      <c r="A41" s="112" t="s">
        <v>75</v>
      </c>
      <c r="B41" s="28"/>
      <c r="C41" s="32"/>
      <c r="D41" s="108" t="s">
        <v>100</v>
      </c>
      <c r="E41" s="105">
        <f>E40+E39+E38+E37+E36+E35+E34+E33+E32+E31</f>
        <v>0</v>
      </c>
    </row>
    <row r="42" spans="1:5" ht="21.75" customHeight="1" thickBot="1" x14ac:dyDescent="0.6">
      <c r="A42" s="108" t="s">
        <v>100</v>
      </c>
      <c r="B42" s="105">
        <f>B41+B40+B39+B38+B37+B36+B35+B34+B33+B32</f>
        <v>0</v>
      </c>
      <c r="C42" s="32"/>
    </row>
    <row r="43" spans="1:5" ht="21.75" customHeight="1" x14ac:dyDescent="0.2"/>
    <row r="44" spans="1:5" ht="21.75" customHeight="1" x14ac:dyDescent="0.2"/>
    <row r="45" spans="1:5" ht="21.75" customHeight="1" x14ac:dyDescent="0.2"/>
    <row r="46" spans="1:5" ht="21.75" customHeight="1" x14ac:dyDescent="0.2"/>
    <row r="47" spans="1:5" ht="21.75" customHeight="1" x14ac:dyDescent="0.2"/>
    <row r="48" spans="1:5" ht="21.75" customHeight="1" x14ac:dyDescent="0.2"/>
  </sheetData>
  <sheetProtection algorithmName="SHA-512" hashValue="LOjqfswmABN3OMBCy6RhQvCevmQYRYprCu63yiGeRQOqkH/p5amBi9i5QzKvf9KDpsOEYA7L6zFyuvTox/Cb0Q==" saltValue="tLZY3V4jO+Nk0HRYbk8ykw==" spinCount="100000" sheet="1" objects="1" scenarios="1"/>
  <mergeCells count="8">
    <mergeCell ref="A29:C29"/>
    <mergeCell ref="A31:B31"/>
    <mergeCell ref="D31:E31"/>
    <mergeCell ref="A1:L1"/>
    <mergeCell ref="B2:C2"/>
    <mergeCell ref="D2:E2"/>
    <mergeCell ref="F2:I2"/>
    <mergeCell ref="J2:L2"/>
  </mergeCells>
  <dataValidations count="1">
    <dataValidation type="custom" allowBlank="1" showInputMessage="1" showErrorMessage="1" sqref="J4:L26 B26:I26 F29 B42 E41">
      <formula1>FALSE</formula1>
    </dataValidation>
  </dataValidations>
  <pageMargins left="0.7" right="0.7" top="0.75" bottom="0.75" header="0.3" footer="0.3"/>
  <pageSetup paperSize="9" orientation="portrait" r:id="rId1"/>
  <ignoredErrors>
    <ignoredError sqref="E4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D17"/>
  <sheetViews>
    <sheetView rightToLeft="1" zoomScaleNormal="100" workbookViewId="0">
      <selection activeCell="R14" sqref="R14"/>
    </sheetView>
  </sheetViews>
  <sheetFormatPr defaultColWidth="9.125" defaultRowHeight="14.25" x14ac:dyDescent="0.2"/>
  <cols>
    <col min="1" max="1" width="12.625" style="22" customWidth="1"/>
    <col min="2" max="2" width="7.625" style="22" customWidth="1"/>
    <col min="3" max="4" width="6" style="22" customWidth="1"/>
    <col min="5" max="10" width="7" style="22" customWidth="1"/>
    <col min="11" max="12" width="6.75" style="22" customWidth="1"/>
    <col min="13" max="22" width="6.875" style="22" customWidth="1"/>
    <col min="23" max="23" width="7.125" style="22" customWidth="1"/>
    <col min="24" max="26" width="9.125" style="22"/>
    <col min="27" max="27" width="9.375" style="22" customWidth="1"/>
    <col min="28" max="28" width="7.875" style="22" customWidth="1"/>
    <col min="29" max="30" width="6.875" style="22" customWidth="1"/>
    <col min="31" max="16384" width="9.125" style="22"/>
  </cols>
  <sheetData>
    <row r="1" spans="1:30" ht="32.25" x14ac:dyDescent="0.2">
      <c r="A1" s="276" t="s">
        <v>278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8"/>
    </row>
    <row r="2" spans="1:30" ht="25.5" x14ac:dyDescent="0.2">
      <c r="A2" s="279" t="s">
        <v>116</v>
      </c>
      <c r="B2" s="281" t="s">
        <v>40</v>
      </c>
      <c r="C2" s="283" t="s">
        <v>49</v>
      </c>
      <c r="D2" s="284"/>
      <c r="E2" s="283" t="s">
        <v>115</v>
      </c>
      <c r="F2" s="285"/>
      <c r="G2" s="286" t="s">
        <v>9</v>
      </c>
      <c r="H2" s="286"/>
      <c r="I2" s="286"/>
      <c r="J2" s="286"/>
      <c r="K2" s="286"/>
      <c r="L2" s="286"/>
      <c r="M2" s="287" t="s">
        <v>211</v>
      </c>
      <c r="N2" s="288"/>
      <c r="O2" s="288"/>
      <c r="P2" s="288"/>
      <c r="Q2" s="288"/>
      <c r="R2" s="288"/>
      <c r="S2" s="288"/>
      <c r="T2" s="288"/>
      <c r="U2" s="288"/>
      <c r="V2" s="289"/>
      <c r="W2" s="286" t="s">
        <v>21</v>
      </c>
      <c r="X2" s="286"/>
      <c r="Y2" s="286"/>
      <c r="Z2" s="286"/>
      <c r="AA2" s="286" t="s">
        <v>264</v>
      </c>
      <c r="AB2" s="287"/>
      <c r="AC2" s="290" t="s">
        <v>265</v>
      </c>
      <c r="AD2" s="293" t="s">
        <v>266</v>
      </c>
    </row>
    <row r="3" spans="1:30" ht="27" customHeight="1" x14ac:dyDescent="0.2">
      <c r="A3" s="279"/>
      <c r="B3" s="281"/>
      <c r="C3" s="296" t="s">
        <v>5</v>
      </c>
      <c r="D3" s="296"/>
      <c r="E3" s="297" t="s">
        <v>6</v>
      </c>
      <c r="F3" s="298"/>
      <c r="G3" s="297" t="s">
        <v>10</v>
      </c>
      <c r="H3" s="298"/>
      <c r="I3" s="297" t="s">
        <v>11</v>
      </c>
      <c r="J3" s="298"/>
      <c r="K3" s="296" t="s">
        <v>12</v>
      </c>
      <c r="L3" s="296"/>
      <c r="M3" s="299" t="s">
        <v>13</v>
      </c>
      <c r="N3" s="299" t="s">
        <v>14</v>
      </c>
      <c r="O3" s="299" t="s">
        <v>15</v>
      </c>
      <c r="P3" s="299" t="s">
        <v>16</v>
      </c>
      <c r="Q3" s="299" t="s">
        <v>17</v>
      </c>
      <c r="R3" s="299" t="s">
        <v>18</v>
      </c>
      <c r="S3" s="299" t="s">
        <v>19</v>
      </c>
      <c r="T3" s="299" t="s">
        <v>20</v>
      </c>
      <c r="U3" s="299" t="s">
        <v>39</v>
      </c>
      <c r="V3" s="302" t="s">
        <v>114</v>
      </c>
      <c r="W3" s="299" t="s">
        <v>267</v>
      </c>
      <c r="X3" s="299" t="s">
        <v>268</v>
      </c>
      <c r="Y3" s="299"/>
      <c r="Z3" s="299"/>
      <c r="AA3" s="299" t="s">
        <v>269</v>
      </c>
      <c r="AB3" s="300" t="s">
        <v>270</v>
      </c>
      <c r="AC3" s="291"/>
      <c r="AD3" s="294"/>
    </row>
    <row r="4" spans="1:30" ht="26.25" customHeight="1" x14ac:dyDescent="0.2">
      <c r="A4" s="280"/>
      <c r="B4" s="282"/>
      <c r="C4" s="202" t="s">
        <v>7</v>
      </c>
      <c r="D4" s="202" t="s">
        <v>8</v>
      </c>
      <c r="E4" s="202" t="s">
        <v>7</v>
      </c>
      <c r="F4" s="202" t="s">
        <v>8</v>
      </c>
      <c r="G4" s="202" t="s">
        <v>7</v>
      </c>
      <c r="H4" s="202" t="s">
        <v>8</v>
      </c>
      <c r="I4" s="202" t="s">
        <v>7</v>
      </c>
      <c r="J4" s="202" t="s">
        <v>8</v>
      </c>
      <c r="K4" s="202" t="s">
        <v>7</v>
      </c>
      <c r="L4" s="202" t="s">
        <v>8</v>
      </c>
      <c r="M4" s="299"/>
      <c r="N4" s="299"/>
      <c r="O4" s="299"/>
      <c r="P4" s="299"/>
      <c r="Q4" s="299"/>
      <c r="R4" s="299"/>
      <c r="S4" s="299"/>
      <c r="T4" s="299"/>
      <c r="U4" s="299"/>
      <c r="V4" s="302"/>
      <c r="W4" s="299"/>
      <c r="X4" s="203" t="s">
        <v>271</v>
      </c>
      <c r="Y4" s="203" t="s">
        <v>272</v>
      </c>
      <c r="Z4" s="203" t="s">
        <v>273</v>
      </c>
      <c r="AA4" s="299"/>
      <c r="AB4" s="300"/>
      <c r="AC4" s="292"/>
      <c r="AD4" s="295"/>
    </row>
    <row r="5" spans="1:30" ht="26.25" customHeight="1" x14ac:dyDescent="0.2">
      <c r="A5" s="301" t="s">
        <v>47</v>
      </c>
      <c r="B5" s="136" t="s">
        <v>24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23"/>
      <c r="N5" s="23"/>
      <c r="O5" s="23"/>
      <c r="P5" s="23"/>
      <c r="Q5" s="23"/>
      <c r="R5" s="23"/>
      <c r="S5" s="23"/>
      <c r="T5" s="23"/>
      <c r="U5" s="23"/>
      <c r="V5" s="44">
        <v>0</v>
      </c>
      <c r="W5" s="43">
        <v>0</v>
      </c>
      <c r="X5" s="43">
        <v>0</v>
      </c>
      <c r="Y5" s="43">
        <v>0</v>
      </c>
      <c r="Z5" s="43">
        <v>0</v>
      </c>
      <c r="AA5" s="43">
        <v>0</v>
      </c>
      <c r="AB5" s="43">
        <v>0</v>
      </c>
      <c r="AC5" s="43">
        <v>0</v>
      </c>
      <c r="AD5" s="115">
        <v>0</v>
      </c>
    </row>
    <row r="6" spans="1:30" ht="26.25" customHeight="1" x14ac:dyDescent="0.2">
      <c r="A6" s="301"/>
      <c r="B6" s="136" t="s">
        <v>25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4">
        <v>0</v>
      </c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0</v>
      </c>
      <c r="AD6" s="115">
        <v>0</v>
      </c>
    </row>
    <row r="7" spans="1:30" ht="26.25" customHeight="1" x14ac:dyDescent="0.2">
      <c r="A7" s="301"/>
      <c r="B7" s="82" t="s">
        <v>0</v>
      </c>
      <c r="C7" s="84">
        <f>C5+C6</f>
        <v>0</v>
      </c>
      <c r="D7" s="84">
        <f t="shared" ref="D7:AB7" si="0">D5+D6</f>
        <v>0</v>
      </c>
      <c r="E7" s="84">
        <f t="shared" si="0"/>
        <v>0</v>
      </c>
      <c r="F7" s="84">
        <f t="shared" si="0"/>
        <v>0</v>
      </c>
      <c r="G7" s="84">
        <f t="shared" si="0"/>
        <v>0</v>
      </c>
      <c r="H7" s="84">
        <f t="shared" si="0"/>
        <v>0</v>
      </c>
      <c r="I7" s="84">
        <f t="shared" si="0"/>
        <v>0</v>
      </c>
      <c r="J7" s="84">
        <f t="shared" si="0"/>
        <v>0</v>
      </c>
      <c r="K7" s="84">
        <f t="shared" si="0"/>
        <v>0</v>
      </c>
      <c r="L7" s="84">
        <f t="shared" si="0"/>
        <v>0</v>
      </c>
      <c r="M7" s="84">
        <f t="shared" si="0"/>
        <v>0</v>
      </c>
      <c r="N7" s="84">
        <f t="shared" si="0"/>
        <v>0</v>
      </c>
      <c r="O7" s="84">
        <f t="shared" si="0"/>
        <v>0</v>
      </c>
      <c r="P7" s="84">
        <f t="shared" si="0"/>
        <v>0</v>
      </c>
      <c r="Q7" s="84">
        <f t="shared" si="0"/>
        <v>0</v>
      </c>
      <c r="R7" s="84">
        <f t="shared" si="0"/>
        <v>0</v>
      </c>
      <c r="S7" s="84">
        <f t="shared" si="0"/>
        <v>0</v>
      </c>
      <c r="T7" s="84">
        <f t="shared" si="0"/>
        <v>0</v>
      </c>
      <c r="U7" s="84">
        <f t="shared" si="0"/>
        <v>0</v>
      </c>
      <c r="V7" s="84">
        <f t="shared" si="0"/>
        <v>0</v>
      </c>
      <c r="W7" s="84">
        <f t="shared" si="0"/>
        <v>0</v>
      </c>
      <c r="X7" s="84">
        <f t="shared" si="0"/>
        <v>0</v>
      </c>
      <c r="Y7" s="84">
        <f t="shared" si="0"/>
        <v>0</v>
      </c>
      <c r="Z7" s="84">
        <f t="shared" si="0"/>
        <v>0</v>
      </c>
      <c r="AA7" s="84">
        <f t="shared" si="0"/>
        <v>0</v>
      </c>
      <c r="AB7" s="84">
        <f t="shared" si="0"/>
        <v>0</v>
      </c>
      <c r="AC7" s="116">
        <f>AC5+AC6</f>
        <v>0</v>
      </c>
      <c r="AD7" s="116">
        <f>AD5+AD6</f>
        <v>0</v>
      </c>
    </row>
    <row r="8" spans="1:30" ht="17.25" x14ac:dyDescent="0.2">
      <c r="A8" s="45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6"/>
      <c r="AC8" s="42"/>
    </row>
    <row r="9" spans="1:30" ht="22.5" x14ac:dyDescent="0.2">
      <c r="A9" s="45"/>
      <c r="B9" s="137" t="s">
        <v>3</v>
      </c>
      <c r="C9" s="304">
        <f>C7+D7</f>
        <v>0</v>
      </c>
      <c r="D9" s="304"/>
      <c r="E9" s="307">
        <f>E7+F7</f>
        <v>0</v>
      </c>
      <c r="F9" s="307"/>
      <c r="G9" s="307">
        <f>G7+H7+I7+J7+K7+L7</f>
        <v>0</v>
      </c>
      <c r="H9" s="307"/>
      <c r="I9" s="307"/>
      <c r="J9" s="307"/>
      <c r="K9" s="307"/>
      <c r="L9" s="307"/>
      <c r="M9" s="307">
        <f>M7+N7+O7+P7+Q7+R7+S7+T7+U7+V7</f>
        <v>0</v>
      </c>
      <c r="N9" s="307"/>
      <c r="O9" s="307"/>
      <c r="P9" s="307"/>
      <c r="Q9" s="307"/>
      <c r="R9" s="307"/>
      <c r="S9" s="307"/>
      <c r="T9" s="307"/>
      <c r="U9" s="307"/>
      <c r="V9" s="307"/>
      <c r="W9" s="303">
        <f>W7+X7+Y7+Z7</f>
        <v>0</v>
      </c>
      <c r="X9" s="303"/>
      <c r="Y9" s="303"/>
      <c r="Z9" s="303"/>
      <c r="AA9" s="303">
        <f>AA7+AB7</f>
        <v>0</v>
      </c>
      <c r="AB9" s="303"/>
      <c r="AC9" s="304">
        <f>AC7+AD7</f>
        <v>0</v>
      </c>
      <c r="AD9" s="304"/>
    </row>
    <row r="10" spans="1:30" ht="32.25" x14ac:dyDescent="0.2">
      <c r="A10" s="45"/>
      <c r="B10" s="204"/>
      <c r="C10" s="204"/>
      <c r="D10" s="204"/>
      <c r="E10" s="305" t="s">
        <v>308</v>
      </c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  <c r="Q10" s="305"/>
      <c r="R10" s="305"/>
      <c r="S10" s="305"/>
      <c r="T10" s="305"/>
      <c r="U10" s="305"/>
      <c r="V10" s="305"/>
      <c r="W10" s="306" t="s">
        <v>309</v>
      </c>
      <c r="X10" s="306"/>
      <c r="Y10" s="306"/>
      <c r="Z10" s="306"/>
      <c r="AA10" s="306"/>
      <c r="AB10" s="306"/>
      <c r="AC10" s="204"/>
      <c r="AD10" s="81"/>
    </row>
    <row r="11" spans="1:30" ht="18" x14ac:dyDescent="0.2">
      <c r="A11" s="61"/>
      <c r="B11" s="205"/>
      <c r="C11" s="205"/>
      <c r="D11" s="205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7"/>
      <c r="W11" s="206"/>
      <c r="X11" s="206"/>
      <c r="Y11" s="206"/>
      <c r="Z11" s="206"/>
      <c r="AA11" s="206"/>
      <c r="AB11" s="206"/>
      <c r="AC11" s="206"/>
      <c r="AD11" s="81"/>
    </row>
    <row r="12" spans="1:30" ht="34.5" customHeight="1" x14ac:dyDescent="0.2">
      <c r="A12" s="60"/>
      <c r="B12" s="208"/>
      <c r="C12" s="209"/>
      <c r="D12" s="209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1"/>
      <c r="W12" s="138"/>
      <c r="X12" s="139" t="s">
        <v>115</v>
      </c>
      <c r="Y12" s="139" t="s">
        <v>274</v>
      </c>
      <c r="Z12" s="139" t="s">
        <v>275</v>
      </c>
      <c r="AA12" s="160" t="s">
        <v>21</v>
      </c>
      <c r="AB12" s="139" t="s">
        <v>264</v>
      </c>
      <c r="AC12" s="81"/>
      <c r="AD12" s="81"/>
    </row>
    <row r="13" spans="1:30" ht="33.75" customHeight="1" x14ac:dyDescent="0.2">
      <c r="A13" s="61"/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  <c r="R13" s="212"/>
      <c r="S13" s="212"/>
      <c r="T13" s="212"/>
      <c r="U13" s="212"/>
      <c r="V13" s="213"/>
      <c r="W13" s="140" t="s">
        <v>24</v>
      </c>
      <c r="X13" s="128">
        <f>E5+F5</f>
        <v>0</v>
      </c>
      <c r="Y13" s="128">
        <f>G5+H5+I5+J5+K5+L5</f>
        <v>0</v>
      </c>
      <c r="Z13" s="129">
        <f>M5+N5+O5+P5+Q5+R5+S5+T5+U5+V5</f>
        <v>0</v>
      </c>
      <c r="AA13" s="130">
        <f>W5+X5+Y5+Z5</f>
        <v>0</v>
      </c>
      <c r="AB13" s="130">
        <f>AA5+AB5</f>
        <v>0</v>
      </c>
      <c r="AC13" s="213"/>
      <c r="AD13" s="81"/>
    </row>
    <row r="14" spans="1:30" ht="34.5" customHeight="1" x14ac:dyDescent="0.2">
      <c r="A14" s="61"/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81"/>
      <c r="W14" s="141" t="s">
        <v>276</v>
      </c>
      <c r="X14" s="131">
        <f>E6+F6</f>
        <v>0</v>
      </c>
      <c r="Y14" s="131">
        <f>G6+H6+I6+J6+K6+L6</f>
        <v>0</v>
      </c>
      <c r="Z14" s="132">
        <f>M6+N6+O6+P6+Q6+R6+S6+T6+U6+V6</f>
        <v>0</v>
      </c>
      <c r="AA14" s="133">
        <f>W6+X6+Y6+Z6</f>
        <v>0</v>
      </c>
      <c r="AB14" s="133">
        <f>AA6+AB6</f>
        <v>0</v>
      </c>
      <c r="AC14" s="81"/>
      <c r="AD14" s="81"/>
    </row>
    <row r="15" spans="1:30" ht="30.75" customHeight="1" x14ac:dyDescent="0.2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141" t="s">
        <v>0</v>
      </c>
      <c r="X15" s="134">
        <f>X13+X14</f>
        <v>0</v>
      </c>
      <c r="Y15" s="134">
        <f t="shared" ref="Y15:AB15" si="1">Y13+Y14</f>
        <v>0</v>
      </c>
      <c r="Z15" s="134">
        <f t="shared" si="1"/>
        <v>0</v>
      </c>
      <c r="AA15" s="135">
        <f t="shared" si="1"/>
        <v>0</v>
      </c>
      <c r="AB15" s="135">
        <f t="shared" si="1"/>
        <v>0</v>
      </c>
      <c r="AC15" s="81"/>
      <c r="AD15" s="81"/>
    </row>
    <row r="16" spans="1:30" ht="15" customHeight="1" x14ac:dyDescent="0.2">
      <c r="W16" s="62"/>
      <c r="X16" s="62"/>
      <c r="Y16" s="62"/>
      <c r="Z16" s="62"/>
      <c r="AA16" s="62"/>
      <c r="AB16" s="62"/>
    </row>
    <row r="17" spans="17:17" x14ac:dyDescent="0.2">
      <c r="Q17" s="117"/>
    </row>
  </sheetData>
  <sheetProtection algorithmName="SHA-512" hashValue="EqkwvHX72PrD42beZWUusjORdz2Y19c8LJdFbfBl77H/SVIZBitFl6XQQTVkzrDGjYX1A+oLfiKGwvAj9N1CSg==" saltValue="Xr9PkQ+6M9d8MsYh9xlE3w==" spinCount="100000" sheet="1" objects="1" scenarios="1"/>
  <mergeCells count="40">
    <mergeCell ref="AA9:AB9"/>
    <mergeCell ref="AC9:AD9"/>
    <mergeCell ref="E10:V10"/>
    <mergeCell ref="W10:AB10"/>
    <mergeCell ref="C9:D9"/>
    <mergeCell ref="E9:F9"/>
    <mergeCell ref="G9:L9"/>
    <mergeCell ref="M9:V9"/>
    <mergeCell ref="W9:Z9"/>
    <mergeCell ref="X3:Z3"/>
    <mergeCell ref="AA3:AA4"/>
    <mergeCell ref="AB3:AB4"/>
    <mergeCell ref="A5:A7"/>
    <mergeCell ref="Q3:Q4"/>
    <mergeCell ref="R3:R4"/>
    <mergeCell ref="S3:S4"/>
    <mergeCell ref="T3:T4"/>
    <mergeCell ref="U3:U4"/>
    <mergeCell ref="V3:V4"/>
    <mergeCell ref="M3:M4"/>
    <mergeCell ref="N3:N4"/>
    <mergeCell ref="O3:O4"/>
    <mergeCell ref="P3:P4"/>
    <mergeCell ref="W3:W4"/>
    <mergeCell ref="A1:AD1"/>
    <mergeCell ref="A2:A4"/>
    <mergeCell ref="B2:B4"/>
    <mergeCell ref="C2:D2"/>
    <mergeCell ref="E2:F2"/>
    <mergeCell ref="G2:L2"/>
    <mergeCell ref="M2:V2"/>
    <mergeCell ref="W2:Z2"/>
    <mergeCell ref="AA2:AB2"/>
    <mergeCell ref="AC2:AC4"/>
    <mergeCell ref="AD2:AD4"/>
    <mergeCell ref="C3:D3"/>
    <mergeCell ref="E3:F3"/>
    <mergeCell ref="G3:H3"/>
    <mergeCell ref="I3:J3"/>
    <mergeCell ref="K3:L3"/>
  </mergeCells>
  <dataValidations count="1">
    <dataValidation type="custom" allowBlank="1" showInputMessage="1" showErrorMessage="1" sqref="C7:AB7 C9:V9">
      <formula1>FALSE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CFFCC"/>
  </sheetPr>
  <dimension ref="A1:AC29"/>
  <sheetViews>
    <sheetView rightToLeft="1" zoomScale="70" zoomScaleNormal="70" workbookViewId="0">
      <selection activeCell="J13" sqref="J13"/>
    </sheetView>
  </sheetViews>
  <sheetFormatPr defaultColWidth="7.25" defaultRowHeight="27" x14ac:dyDescent="0.2"/>
  <cols>
    <col min="1" max="1" width="14.125" style="49" customWidth="1"/>
    <col min="2" max="2" width="21.375" style="42" customWidth="1"/>
    <col min="3" max="4" width="8.75" style="42" customWidth="1"/>
    <col min="5" max="18" width="7.25" style="48"/>
    <col min="19" max="19" width="21.25" style="48" customWidth="1"/>
    <col min="20" max="20" width="10.75" style="48" customWidth="1"/>
    <col min="21" max="16384" width="7.25" style="48"/>
  </cols>
  <sheetData>
    <row r="1" spans="1:29" ht="28.5" thickBot="1" x14ac:dyDescent="0.25">
      <c r="A1" s="47"/>
      <c r="B1" s="308" t="s">
        <v>277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10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27.75" thickBot="1" x14ac:dyDescent="0.25">
      <c r="B2" s="119"/>
      <c r="C2" s="311" t="s">
        <v>123</v>
      </c>
      <c r="D2" s="312"/>
      <c r="E2" s="313"/>
      <c r="F2" s="311" t="s">
        <v>122</v>
      </c>
      <c r="G2" s="312"/>
      <c r="H2" s="313"/>
      <c r="I2" s="311" t="s">
        <v>124</v>
      </c>
      <c r="J2" s="312"/>
      <c r="K2" s="313"/>
      <c r="L2" s="311" t="s">
        <v>125</v>
      </c>
      <c r="M2" s="312"/>
      <c r="N2" s="313"/>
      <c r="O2" s="311" t="s">
        <v>3</v>
      </c>
      <c r="P2" s="312"/>
      <c r="Q2" s="313"/>
    </row>
    <row r="3" spans="1:29" ht="27.75" thickBot="1" x14ac:dyDescent="0.25">
      <c r="B3" s="120" t="s">
        <v>121</v>
      </c>
      <c r="C3" s="121" t="s">
        <v>2</v>
      </c>
      <c r="D3" s="122" t="s">
        <v>1</v>
      </c>
      <c r="E3" s="123" t="s">
        <v>3</v>
      </c>
      <c r="F3" s="121" t="s">
        <v>2</v>
      </c>
      <c r="G3" s="122" t="s">
        <v>1</v>
      </c>
      <c r="H3" s="123" t="s">
        <v>3</v>
      </c>
      <c r="I3" s="121" t="s">
        <v>2</v>
      </c>
      <c r="J3" s="122" t="s">
        <v>1</v>
      </c>
      <c r="K3" s="123" t="s">
        <v>3</v>
      </c>
      <c r="L3" s="121" t="s">
        <v>2</v>
      </c>
      <c r="M3" s="122" t="s">
        <v>1</v>
      </c>
      <c r="N3" s="123" t="s">
        <v>3</v>
      </c>
      <c r="O3" s="121" t="s">
        <v>2</v>
      </c>
      <c r="P3" s="122" t="s">
        <v>1</v>
      </c>
      <c r="Q3" s="123" t="s">
        <v>3</v>
      </c>
      <c r="S3" s="127" t="s">
        <v>200</v>
      </c>
      <c r="T3" s="118">
        <f>E25+H25</f>
        <v>0</v>
      </c>
    </row>
    <row r="4" spans="1:29" ht="23.25" customHeight="1" thickBot="1" x14ac:dyDescent="0.25">
      <c r="B4" s="124" t="s">
        <v>105</v>
      </c>
      <c r="C4" s="50">
        <v>0</v>
      </c>
      <c r="D4" s="51">
        <v>0</v>
      </c>
      <c r="E4" s="73">
        <f>C4+D4</f>
        <v>0</v>
      </c>
      <c r="F4" s="50">
        <v>0</v>
      </c>
      <c r="G4" s="51">
        <v>0</v>
      </c>
      <c r="H4" s="73">
        <f>F4+G4</f>
        <v>0</v>
      </c>
      <c r="I4" s="50">
        <v>0</v>
      </c>
      <c r="J4" s="51">
        <v>0</v>
      </c>
      <c r="K4" s="73">
        <f>I4+J4</f>
        <v>0</v>
      </c>
      <c r="L4" s="50">
        <v>0</v>
      </c>
      <c r="M4" s="51">
        <v>0</v>
      </c>
      <c r="N4" s="73">
        <f>L4+M4</f>
        <v>0</v>
      </c>
      <c r="O4" s="74">
        <f>C4+F4+I4+L4</f>
        <v>0</v>
      </c>
      <c r="P4" s="75">
        <f>D4+G4+J4+M4</f>
        <v>0</v>
      </c>
      <c r="Q4" s="73">
        <f>E4+H4+K4+N4</f>
        <v>0</v>
      </c>
      <c r="R4" s="52"/>
      <c r="S4" s="127" t="s">
        <v>201</v>
      </c>
      <c r="T4" s="118">
        <f>K25+N25</f>
        <v>0</v>
      </c>
    </row>
    <row r="5" spans="1:29" ht="23.25" customHeight="1" thickBot="1" x14ac:dyDescent="0.25">
      <c r="B5" s="124" t="s">
        <v>23</v>
      </c>
      <c r="C5" s="50">
        <v>0</v>
      </c>
      <c r="D5" s="51">
        <v>0</v>
      </c>
      <c r="E5" s="73">
        <f>C5+D5</f>
        <v>0</v>
      </c>
      <c r="F5" s="50">
        <v>0</v>
      </c>
      <c r="G5" s="51">
        <v>0</v>
      </c>
      <c r="H5" s="73">
        <f>F5+G5</f>
        <v>0</v>
      </c>
      <c r="I5" s="50">
        <v>0</v>
      </c>
      <c r="J5" s="51">
        <v>0</v>
      </c>
      <c r="K5" s="73">
        <f>I5+J5</f>
        <v>0</v>
      </c>
      <c r="L5" s="50">
        <v>0</v>
      </c>
      <c r="M5" s="51">
        <v>0</v>
      </c>
      <c r="N5" s="73">
        <f>L5+M5</f>
        <v>0</v>
      </c>
      <c r="O5" s="74">
        <f t="shared" ref="O5:O24" si="0">C5+F5+I5+L5</f>
        <v>0</v>
      </c>
      <c r="P5" s="75">
        <f t="shared" ref="P5:P24" si="1">D5+G5+J5+M5</f>
        <v>0</v>
      </c>
      <c r="Q5" s="73">
        <f t="shared" ref="Q5:Q24" si="2">E5+H5+K5+N5</f>
        <v>0</v>
      </c>
      <c r="R5" s="52"/>
      <c r="S5" s="127" t="s">
        <v>202</v>
      </c>
      <c r="T5" s="118">
        <f>T3+T4</f>
        <v>0</v>
      </c>
    </row>
    <row r="6" spans="1:29" ht="23.25" customHeight="1" x14ac:dyDescent="0.2">
      <c r="B6" s="124" t="s">
        <v>197</v>
      </c>
      <c r="C6" s="50">
        <v>0</v>
      </c>
      <c r="D6" s="51">
        <v>0</v>
      </c>
      <c r="E6" s="73">
        <f>C6+D6</f>
        <v>0</v>
      </c>
      <c r="F6" s="50">
        <v>0</v>
      </c>
      <c r="G6" s="51">
        <v>0</v>
      </c>
      <c r="H6" s="73">
        <f>F6+G6</f>
        <v>0</v>
      </c>
      <c r="I6" s="53">
        <v>0</v>
      </c>
      <c r="J6" s="113">
        <v>0</v>
      </c>
      <c r="K6" s="73">
        <f>I6+J6</f>
        <v>0</v>
      </c>
      <c r="L6" s="50">
        <v>0</v>
      </c>
      <c r="M6" s="51">
        <v>0</v>
      </c>
      <c r="N6" s="73">
        <f>L6+M6</f>
        <v>0</v>
      </c>
      <c r="O6" s="74">
        <f t="shared" si="0"/>
        <v>0</v>
      </c>
      <c r="P6" s="75">
        <f t="shared" si="1"/>
        <v>0</v>
      </c>
      <c r="Q6" s="73">
        <f t="shared" si="2"/>
        <v>0</v>
      </c>
      <c r="R6" s="52"/>
    </row>
    <row r="7" spans="1:29" ht="23.25" customHeight="1" x14ac:dyDescent="0.2">
      <c r="B7" s="124" t="s">
        <v>92</v>
      </c>
      <c r="C7" s="50">
        <v>0</v>
      </c>
      <c r="D7" s="51">
        <v>0</v>
      </c>
      <c r="E7" s="73">
        <f t="shared" ref="E7:E24" si="3">C7+D7</f>
        <v>0</v>
      </c>
      <c r="F7" s="50">
        <v>0</v>
      </c>
      <c r="G7" s="51">
        <v>0</v>
      </c>
      <c r="H7" s="73">
        <f t="shared" ref="H7:H24" si="4">F7+G7</f>
        <v>0</v>
      </c>
      <c r="I7" s="53">
        <v>0</v>
      </c>
      <c r="J7" s="113">
        <v>0</v>
      </c>
      <c r="K7" s="73">
        <f t="shared" ref="K7:K24" si="5">I7+J7</f>
        <v>0</v>
      </c>
      <c r="L7" s="50">
        <v>0</v>
      </c>
      <c r="M7" s="51">
        <v>0</v>
      </c>
      <c r="N7" s="73">
        <f t="shared" ref="N7:N24" si="6">L7+M7</f>
        <v>0</v>
      </c>
      <c r="O7" s="74">
        <f t="shared" si="0"/>
        <v>0</v>
      </c>
      <c r="P7" s="75">
        <f t="shared" si="1"/>
        <v>0</v>
      </c>
      <c r="Q7" s="73">
        <f t="shared" si="2"/>
        <v>0</v>
      </c>
      <c r="R7" s="52"/>
    </row>
    <row r="8" spans="1:29" ht="23.25" customHeight="1" x14ac:dyDescent="0.2">
      <c r="B8" s="124" t="s">
        <v>93</v>
      </c>
      <c r="C8" s="50">
        <v>0</v>
      </c>
      <c r="D8" s="51">
        <v>0</v>
      </c>
      <c r="E8" s="73">
        <f t="shared" si="3"/>
        <v>0</v>
      </c>
      <c r="F8" s="50">
        <v>0</v>
      </c>
      <c r="G8" s="51">
        <v>0</v>
      </c>
      <c r="H8" s="73">
        <f t="shared" si="4"/>
        <v>0</v>
      </c>
      <c r="I8" s="53">
        <v>0</v>
      </c>
      <c r="J8" s="113">
        <v>0</v>
      </c>
      <c r="K8" s="73">
        <f t="shared" si="5"/>
        <v>0</v>
      </c>
      <c r="L8" s="50">
        <v>0</v>
      </c>
      <c r="M8" s="51">
        <v>0</v>
      </c>
      <c r="N8" s="73">
        <f t="shared" si="6"/>
        <v>0</v>
      </c>
      <c r="O8" s="74">
        <f t="shared" si="0"/>
        <v>0</v>
      </c>
      <c r="P8" s="75">
        <f t="shared" si="1"/>
        <v>0</v>
      </c>
      <c r="Q8" s="73">
        <f t="shared" si="2"/>
        <v>0</v>
      </c>
      <c r="R8" s="52"/>
    </row>
    <row r="9" spans="1:29" ht="23.25" customHeight="1" x14ac:dyDescent="0.2">
      <c r="B9" s="124" t="s">
        <v>198</v>
      </c>
      <c r="C9" s="50">
        <v>0</v>
      </c>
      <c r="D9" s="51">
        <v>0</v>
      </c>
      <c r="E9" s="73">
        <f t="shared" si="3"/>
        <v>0</v>
      </c>
      <c r="F9" s="50">
        <v>0</v>
      </c>
      <c r="G9" s="51">
        <v>0</v>
      </c>
      <c r="H9" s="73">
        <f t="shared" si="4"/>
        <v>0</v>
      </c>
      <c r="I9" s="53">
        <v>0</v>
      </c>
      <c r="J9" s="113">
        <v>0</v>
      </c>
      <c r="K9" s="73">
        <f t="shared" si="5"/>
        <v>0</v>
      </c>
      <c r="L9" s="50">
        <v>0</v>
      </c>
      <c r="M9" s="51">
        <v>0</v>
      </c>
      <c r="N9" s="73">
        <f t="shared" si="6"/>
        <v>0</v>
      </c>
      <c r="O9" s="74">
        <f t="shared" si="0"/>
        <v>0</v>
      </c>
      <c r="P9" s="75">
        <f t="shared" si="1"/>
        <v>0</v>
      </c>
      <c r="Q9" s="73">
        <f t="shared" si="2"/>
        <v>0</v>
      </c>
      <c r="R9" s="52"/>
    </row>
    <row r="10" spans="1:29" ht="23.25" customHeight="1" x14ac:dyDescent="0.2">
      <c r="B10" s="124" t="s">
        <v>199</v>
      </c>
      <c r="C10" s="50">
        <v>0</v>
      </c>
      <c r="D10" s="51">
        <v>0</v>
      </c>
      <c r="E10" s="73">
        <f t="shared" si="3"/>
        <v>0</v>
      </c>
      <c r="F10" s="50">
        <v>0</v>
      </c>
      <c r="G10" s="51">
        <v>0</v>
      </c>
      <c r="H10" s="73">
        <f t="shared" si="4"/>
        <v>0</v>
      </c>
      <c r="I10" s="53">
        <v>0</v>
      </c>
      <c r="J10" s="113">
        <v>0</v>
      </c>
      <c r="K10" s="73">
        <f t="shared" si="5"/>
        <v>0</v>
      </c>
      <c r="L10" s="50">
        <v>0</v>
      </c>
      <c r="M10" s="51">
        <v>0</v>
      </c>
      <c r="N10" s="73">
        <f t="shared" si="6"/>
        <v>0</v>
      </c>
      <c r="O10" s="74">
        <f t="shared" si="0"/>
        <v>0</v>
      </c>
      <c r="P10" s="75">
        <f t="shared" si="1"/>
        <v>0</v>
      </c>
      <c r="Q10" s="73">
        <f t="shared" si="2"/>
        <v>0</v>
      </c>
      <c r="R10" s="52"/>
    </row>
    <row r="11" spans="1:29" ht="23.25" customHeight="1" x14ac:dyDescent="0.2">
      <c r="B11" s="124" t="s">
        <v>94</v>
      </c>
      <c r="C11" s="50">
        <v>0</v>
      </c>
      <c r="D11" s="51">
        <v>0</v>
      </c>
      <c r="E11" s="73">
        <f t="shared" si="3"/>
        <v>0</v>
      </c>
      <c r="F11" s="50">
        <v>0</v>
      </c>
      <c r="G11" s="51">
        <v>0</v>
      </c>
      <c r="H11" s="73">
        <f t="shared" si="4"/>
        <v>0</v>
      </c>
      <c r="I11" s="53">
        <v>0</v>
      </c>
      <c r="J11" s="113">
        <v>0</v>
      </c>
      <c r="K11" s="73">
        <f t="shared" si="5"/>
        <v>0</v>
      </c>
      <c r="L11" s="50">
        <v>0</v>
      </c>
      <c r="M11" s="51">
        <v>0</v>
      </c>
      <c r="N11" s="73">
        <f t="shared" si="6"/>
        <v>0</v>
      </c>
      <c r="O11" s="74">
        <f t="shared" si="0"/>
        <v>0</v>
      </c>
      <c r="P11" s="75">
        <f t="shared" si="1"/>
        <v>0</v>
      </c>
      <c r="Q11" s="73">
        <f t="shared" si="2"/>
        <v>0</v>
      </c>
      <c r="R11" s="52"/>
    </row>
    <row r="12" spans="1:29" ht="23.25" customHeight="1" x14ac:dyDescent="0.2">
      <c r="B12" s="124" t="s">
        <v>95</v>
      </c>
      <c r="C12" s="50">
        <v>0</v>
      </c>
      <c r="D12" s="51">
        <v>0</v>
      </c>
      <c r="E12" s="73">
        <f t="shared" si="3"/>
        <v>0</v>
      </c>
      <c r="F12" s="50">
        <v>0</v>
      </c>
      <c r="G12" s="51">
        <v>0</v>
      </c>
      <c r="H12" s="73">
        <f t="shared" si="4"/>
        <v>0</v>
      </c>
      <c r="I12" s="53">
        <v>0</v>
      </c>
      <c r="J12" s="113">
        <v>0</v>
      </c>
      <c r="K12" s="73">
        <f t="shared" si="5"/>
        <v>0</v>
      </c>
      <c r="L12" s="50">
        <v>0</v>
      </c>
      <c r="M12" s="51">
        <v>0</v>
      </c>
      <c r="N12" s="73">
        <f t="shared" si="6"/>
        <v>0</v>
      </c>
      <c r="O12" s="74">
        <f t="shared" si="0"/>
        <v>0</v>
      </c>
      <c r="P12" s="75">
        <f t="shared" si="1"/>
        <v>0</v>
      </c>
      <c r="Q12" s="73">
        <f t="shared" si="2"/>
        <v>0</v>
      </c>
      <c r="R12" s="52"/>
    </row>
    <row r="13" spans="1:29" ht="23.25" customHeight="1" x14ac:dyDescent="0.2">
      <c r="B13" s="124" t="s">
        <v>84</v>
      </c>
      <c r="C13" s="50">
        <v>0</v>
      </c>
      <c r="D13" s="51">
        <v>0</v>
      </c>
      <c r="E13" s="73">
        <f t="shared" si="3"/>
        <v>0</v>
      </c>
      <c r="F13" s="50">
        <v>0</v>
      </c>
      <c r="G13" s="51">
        <v>0</v>
      </c>
      <c r="H13" s="73">
        <f t="shared" si="4"/>
        <v>0</v>
      </c>
      <c r="I13" s="53">
        <v>0</v>
      </c>
      <c r="J13" s="113">
        <v>0</v>
      </c>
      <c r="K13" s="73">
        <f t="shared" si="5"/>
        <v>0</v>
      </c>
      <c r="L13" s="50">
        <v>0</v>
      </c>
      <c r="M13" s="51">
        <v>0</v>
      </c>
      <c r="N13" s="73">
        <f t="shared" si="6"/>
        <v>0</v>
      </c>
      <c r="O13" s="74">
        <f t="shared" si="0"/>
        <v>0</v>
      </c>
      <c r="P13" s="75">
        <f t="shared" si="1"/>
        <v>0</v>
      </c>
      <c r="Q13" s="73">
        <f t="shared" si="2"/>
        <v>0</v>
      </c>
      <c r="R13" s="52"/>
    </row>
    <row r="14" spans="1:29" ht="23.25" customHeight="1" x14ac:dyDescent="0.2">
      <c r="B14" s="124" t="s">
        <v>85</v>
      </c>
      <c r="C14" s="50">
        <v>0</v>
      </c>
      <c r="D14" s="51">
        <v>0</v>
      </c>
      <c r="E14" s="73">
        <f t="shared" si="3"/>
        <v>0</v>
      </c>
      <c r="F14" s="50">
        <v>0</v>
      </c>
      <c r="G14" s="51">
        <v>0</v>
      </c>
      <c r="H14" s="73">
        <f t="shared" si="4"/>
        <v>0</v>
      </c>
      <c r="I14" s="53">
        <v>0</v>
      </c>
      <c r="J14" s="113">
        <v>0</v>
      </c>
      <c r="K14" s="73">
        <f t="shared" si="5"/>
        <v>0</v>
      </c>
      <c r="L14" s="50">
        <v>0</v>
      </c>
      <c r="M14" s="51">
        <v>0</v>
      </c>
      <c r="N14" s="73">
        <f t="shared" si="6"/>
        <v>0</v>
      </c>
      <c r="O14" s="74">
        <f t="shared" si="0"/>
        <v>0</v>
      </c>
      <c r="P14" s="75">
        <f t="shared" si="1"/>
        <v>0</v>
      </c>
      <c r="Q14" s="73">
        <f t="shared" si="2"/>
        <v>0</v>
      </c>
      <c r="R14" s="52"/>
    </row>
    <row r="15" spans="1:29" ht="23.25" customHeight="1" x14ac:dyDescent="0.2">
      <c r="B15" s="124" t="s">
        <v>86</v>
      </c>
      <c r="C15" s="50">
        <v>0</v>
      </c>
      <c r="D15" s="51">
        <v>0</v>
      </c>
      <c r="E15" s="73">
        <f t="shared" si="3"/>
        <v>0</v>
      </c>
      <c r="F15" s="50">
        <v>0</v>
      </c>
      <c r="G15" s="51">
        <v>0</v>
      </c>
      <c r="H15" s="73">
        <f t="shared" si="4"/>
        <v>0</v>
      </c>
      <c r="I15" s="53">
        <v>0</v>
      </c>
      <c r="J15" s="113">
        <v>0</v>
      </c>
      <c r="K15" s="73">
        <f t="shared" si="5"/>
        <v>0</v>
      </c>
      <c r="L15" s="50">
        <v>0</v>
      </c>
      <c r="M15" s="51">
        <v>0</v>
      </c>
      <c r="N15" s="73">
        <f t="shared" si="6"/>
        <v>0</v>
      </c>
      <c r="O15" s="74">
        <f t="shared" si="0"/>
        <v>0</v>
      </c>
      <c r="P15" s="75">
        <f t="shared" si="1"/>
        <v>0</v>
      </c>
      <c r="Q15" s="73">
        <f t="shared" si="2"/>
        <v>0</v>
      </c>
      <c r="R15" s="52"/>
    </row>
    <row r="16" spans="1:29" ht="23.25" customHeight="1" x14ac:dyDescent="0.2">
      <c r="B16" s="124" t="s">
        <v>87</v>
      </c>
      <c r="C16" s="50">
        <v>0</v>
      </c>
      <c r="D16" s="51">
        <v>0</v>
      </c>
      <c r="E16" s="73">
        <f t="shared" si="3"/>
        <v>0</v>
      </c>
      <c r="F16" s="50">
        <v>0</v>
      </c>
      <c r="G16" s="51">
        <v>0</v>
      </c>
      <c r="H16" s="73">
        <f t="shared" si="4"/>
        <v>0</v>
      </c>
      <c r="I16" s="53">
        <v>0</v>
      </c>
      <c r="J16" s="113">
        <v>0</v>
      </c>
      <c r="K16" s="73">
        <f t="shared" si="5"/>
        <v>0</v>
      </c>
      <c r="L16" s="50">
        <v>0</v>
      </c>
      <c r="M16" s="51">
        <v>0</v>
      </c>
      <c r="N16" s="73">
        <f t="shared" si="6"/>
        <v>0</v>
      </c>
      <c r="O16" s="74">
        <f t="shared" si="0"/>
        <v>0</v>
      </c>
      <c r="P16" s="75">
        <f t="shared" si="1"/>
        <v>0</v>
      </c>
      <c r="Q16" s="73">
        <f t="shared" si="2"/>
        <v>0</v>
      </c>
      <c r="R16" s="52"/>
    </row>
    <row r="17" spans="2:18" ht="23.25" customHeight="1" x14ac:dyDescent="0.2">
      <c r="B17" s="124" t="s">
        <v>88</v>
      </c>
      <c r="C17" s="50">
        <v>0</v>
      </c>
      <c r="D17" s="51">
        <v>0</v>
      </c>
      <c r="E17" s="73">
        <f t="shared" si="3"/>
        <v>0</v>
      </c>
      <c r="F17" s="50">
        <v>0</v>
      </c>
      <c r="G17" s="51">
        <v>0</v>
      </c>
      <c r="H17" s="73">
        <f t="shared" si="4"/>
        <v>0</v>
      </c>
      <c r="I17" s="53">
        <v>0</v>
      </c>
      <c r="J17" s="113">
        <v>0</v>
      </c>
      <c r="K17" s="73">
        <f t="shared" si="5"/>
        <v>0</v>
      </c>
      <c r="L17" s="50">
        <v>0</v>
      </c>
      <c r="M17" s="51">
        <v>0</v>
      </c>
      <c r="N17" s="73">
        <f t="shared" si="6"/>
        <v>0</v>
      </c>
      <c r="O17" s="74">
        <f t="shared" si="0"/>
        <v>0</v>
      </c>
      <c r="P17" s="75">
        <f t="shared" si="1"/>
        <v>0</v>
      </c>
      <c r="Q17" s="73">
        <f t="shared" si="2"/>
        <v>0</v>
      </c>
      <c r="R17" s="52"/>
    </row>
    <row r="18" spans="2:18" ht="23.25" customHeight="1" x14ac:dyDescent="0.2">
      <c r="B18" s="124" t="s">
        <v>89</v>
      </c>
      <c r="C18" s="50">
        <v>0</v>
      </c>
      <c r="D18" s="51">
        <v>0</v>
      </c>
      <c r="E18" s="73">
        <f t="shared" si="3"/>
        <v>0</v>
      </c>
      <c r="F18" s="50">
        <v>0</v>
      </c>
      <c r="G18" s="51">
        <v>0</v>
      </c>
      <c r="H18" s="73">
        <f t="shared" si="4"/>
        <v>0</v>
      </c>
      <c r="I18" s="53">
        <v>0</v>
      </c>
      <c r="J18" s="113">
        <v>0</v>
      </c>
      <c r="K18" s="73">
        <f t="shared" si="5"/>
        <v>0</v>
      </c>
      <c r="L18" s="50">
        <v>0</v>
      </c>
      <c r="M18" s="51">
        <v>0</v>
      </c>
      <c r="N18" s="73">
        <f t="shared" si="6"/>
        <v>0</v>
      </c>
      <c r="O18" s="74">
        <f t="shared" si="0"/>
        <v>0</v>
      </c>
      <c r="P18" s="75">
        <f t="shared" si="1"/>
        <v>0</v>
      </c>
      <c r="Q18" s="73">
        <f t="shared" si="2"/>
        <v>0</v>
      </c>
      <c r="R18" s="52"/>
    </row>
    <row r="19" spans="2:18" ht="23.25" customHeight="1" x14ac:dyDescent="0.2">
      <c r="B19" s="124" t="s">
        <v>90</v>
      </c>
      <c r="C19" s="50">
        <v>0</v>
      </c>
      <c r="D19" s="51">
        <v>0</v>
      </c>
      <c r="E19" s="73">
        <f t="shared" si="3"/>
        <v>0</v>
      </c>
      <c r="F19" s="50">
        <v>0</v>
      </c>
      <c r="G19" s="51">
        <v>0</v>
      </c>
      <c r="H19" s="73">
        <f t="shared" si="4"/>
        <v>0</v>
      </c>
      <c r="I19" s="53">
        <v>0</v>
      </c>
      <c r="J19" s="113">
        <v>0</v>
      </c>
      <c r="K19" s="73">
        <f t="shared" si="5"/>
        <v>0</v>
      </c>
      <c r="L19" s="50">
        <v>0</v>
      </c>
      <c r="M19" s="51">
        <v>0</v>
      </c>
      <c r="N19" s="73">
        <f t="shared" si="6"/>
        <v>0</v>
      </c>
      <c r="O19" s="74">
        <f t="shared" si="0"/>
        <v>0</v>
      </c>
      <c r="P19" s="75">
        <f t="shared" si="1"/>
        <v>0</v>
      </c>
      <c r="Q19" s="73">
        <f t="shared" si="2"/>
        <v>0</v>
      </c>
      <c r="R19" s="52"/>
    </row>
    <row r="20" spans="2:18" ht="23.25" customHeight="1" x14ac:dyDescent="0.2">
      <c r="B20" s="124" t="s">
        <v>91</v>
      </c>
      <c r="C20" s="50">
        <v>0</v>
      </c>
      <c r="D20" s="51">
        <v>0</v>
      </c>
      <c r="E20" s="73">
        <f t="shared" si="3"/>
        <v>0</v>
      </c>
      <c r="F20" s="50">
        <v>0</v>
      </c>
      <c r="G20" s="51">
        <v>0</v>
      </c>
      <c r="H20" s="73">
        <f t="shared" si="4"/>
        <v>0</v>
      </c>
      <c r="I20" s="53">
        <v>0</v>
      </c>
      <c r="J20" s="113">
        <v>0</v>
      </c>
      <c r="K20" s="73">
        <f t="shared" si="5"/>
        <v>0</v>
      </c>
      <c r="L20" s="50">
        <v>0</v>
      </c>
      <c r="M20" s="51">
        <v>0</v>
      </c>
      <c r="N20" s="73">
        <f t="shared" si="6"/>
        <v>0</v>
      </c>
      <c r="O20" s="74">
        <f t="shared" si="0"/>
        <v>0</v>
      </c>
      <c r="P20" s="75">
        <f t="shared" si="1"/>
        <v>0</v>
      </c>
      <c r="Q20" s="73">
        <f t="shared" si="2"/>
        <v>0</v>
      </c>
      <c r="R20" s="52"/>
    </row>
    <row r="21" spans="2:18" ht="23.25" customHeight="1" x14ac:dyDescent="0.2">
      <c r="B21" s="124" t="s">
        <v>96</v>
      </c>
      <c r="C21" s="50">
        <v>0</v>
      </c>
      <c r="D21" s="51">
        <v>0</v>
      </c>
      <c r="E21" s="73">
        <f t="shared" si="3"/>
        <v>0</v>
      </c>
      <c r="F21" s="50">
        <v>0</v>
      </c>
      <c r="G21" s="51">
        <v>0</v>
      </c>
      <c r="H21" s="73">
        <f t="shared" si="4"/>
        <v>0</v>
      </c>
      <c r="I21" s="53">
        <v>0</v>
      </c>
      <c r="J21" s="113">
        <v>0</v>
      </c>
      <c r="K21" s="73">
        <f t="shared" si="5"/>
        <v>0</v>
      </c>
      <c r="L21" s="50">
        <v>0</v>
      </c>
      <c r="M21" s="51">
        <v>0</v>
      </c>
      <c r="N21" s="73">
        <f t="shared" si="6"/>
        <v>0</v>
      </c>
      <c r="O21" s="74">
        <f t="shared" si="0"/>
        <v>0</v>
      </c>
      <c r="P21" s="75">
        <f t="shared" si="1"/>
        <v>0</v>
      </c>
      <c r="Q21" s="73">
        <f t="shared" si="2"/>
        <v>0</v>
      </c>
      <c r="R21" s="52"/>
    </row>
    <row r="22" spans="2:18" ht="23.25" customHeight="1" x14ac:dyDescent="0.2">
      <c r="B22" s="124" t="s">
        <v>97</v>
      </c>
      <c r="C22" s="50">
        <v>0</v>
      </c>
      <c r="D22" s="51">
        <v>0</v>
      </c>
      <c r="E22" s="73">
        <f t="shared" si="3"/>
        <v>0</v>
      </c>
      <c r="F22" s="50">
        <v>0</v>
      </c>
      <c r="G22" s="51">
        <v>0</v>
      </c>
      <c r="H22" s="73">
        <f t="shared" si="4"/>
        <v>0</v>
      </c>
      <c r="I22" s="53">
        <v>0</v>
      </c>
      <c r="J22" s="113">
        <v>0</v>
      </c>
      <c r="K22" s="73">
        <f t="shared" si="5"/>
        <v>0</v>
      </c>
      <c r="L22" s="50">
        <v>0</v>
      </c>
      <c r="M22" s="51">
        <v>0</v>
      </c>
      <c r="N22" s="73">
        <f t="shared" si="6"/>
        <v>0</v>
      </c>
      <c r="O22" s="74">
        <f t="shared" si="0"/>
        <v>0</v>
      </c>
      <c r="P22" s="75">
        <f t="shared" si="1"/>
        <v>0</v>
      </c>
      <c r="Q22" s="73">
        <f t="shared" si="2"/>
        <v>0</v>
      </c>
      <c r="R22" s="52"/>
    </row>
    <row r="23" spans="2:18" ht="23.25" customHeight="1" x14ac:dyDescent="0.2">
      <c r="B23" s="124" t="s">
        <v>212</v>
      </c>
      <c r="C23" s="50">
        <v>0</v>
      </c>
      <c r="D23" s="51">
        <v>0</v>
      </c>
      <c r="E23" s="73">
        <f t="shared" si="3"/>
        <v>0</v>
      </c>
      <c r="F23" s="50">
        <v>0</v>
      </c>
      <c r="G23" s="51">
        <v>0</v>
      </c>
      <c r="H23" s="73">
        <f t="shared" si="4"/>
        <v>0</v>
      </c>
      <c r="I23" s="53">
        <v>0</v>
      </c>
      <c r="J23" s="113">
        <v>0</v>
      </c>
      <c r="K23" s="73">
        <f t="shared" si="5"/>
        <v>0</v>
      </c>
      <c r="L23" s="50">
        <v>0</v>
      </c>
      <c r="M23" s="51">
        <v>0</v>
      </c>
      <c r="N23" s="73">
        <f t="shared" si="6"/>
        <v>0</v>
      </c>
      <c r="O23" s="74">
        <f t="shared" si="0"/>
        <v>0</v>
      </c>
      <c r="P23" s="75">
        <f t="shared" si="1"/>
        <v>0</v>
      </c>
      <c r="Q23" s="73">
        <f t="shared" si="2"/>
        <v>0</v>
      </c>
      <c r="R23" s="52"/>
    </row>
    <row r="24" spans="2:18" ht="23.25" customHeight="1" thickBot="1" x14ac:dyDescent="0.25">
      <c r="B24" s="125" t="s">
        <v>279</v>
      </c>
      <c r="C24" s="54">
        <v>0</v>
      </c>
      <c r="D24" s="55">
        <v>0</v>
      </c>
      <c r="E24" s="76">
        <f t="shared" si="3"/>
        <v>0</v>
      </c>
      <c r="F24" s="54">
        <v>0</v>
      </c>
      <c r="G24" s="55">
        <v>0</v>
      </c>
      <c r="H24" s="76">
        <f t="shared" si="4"/>
        <v>0</v>
      </c>
      <c r="I24" s="56">
        <v>0</v>
      </c>
      <c r="J24" s="57">
        <v>0</v>
      </c>
      <c r="K24" s="76">
        <f t="shared" si="5"/>
        <v>0</v>
      </c>
      <c r="L24" s="54">
        <v>0</v>
      </c>
      <c r="M24" s="55">
        <v>0</v>
      </c>
      <c r="N24" s="76">
        <f t="shared" si="6"/>
        <v>0</v>
      </c>
      <c r="O24" s="74">
        <f t="shared" si="0"/>
        <v>0</v>
      </c>
      <c r="P24" s="75">
        <f t="shared" si="1"/>
        <v>0</v>
      </c>
      <c r="Q24" s="73">
        <f t="shared" si="2"/>
        <v>0</v>
      </c>
      <c r="R24" s="52"/>
    </row>
    <row r="25" spans="2:18" ht="23.25" customHeight="1" thickBot="1" x14ac:dyDescent="0.25">
      <c r="B25" s="126" t="s">
        <v>100</v>
      </c>
      <c r="C25" s="77">
        <f t="shared" ref="C25:H25" si="7">SUM(C4:C24)</f>
        <v>0</v>
      </c>
      <c r="D25" s="78">
        <f t="shared" si="7"/>
        <v>0</v>
      </c>
      <c r="E25" s="79">
        <f t="shared" si="7"/>
        <v>0</v>
      </c>
      <c r="F25" s="77">
        <f t="shared" si="7"/>
        <v>0</v>
      </c>
      <c r="G25" s="78">
        <f t="shared" si="7"/>
        <v>0</v>
      </c>
      <c r="H25" s="79">
        <f t="shared" si="7"/>
        <v>0</v>
      </c>
      <c r="I25" s="79">
        <f t="shared" ref="I25:Q25" si="8">SUM(I4:I24)</f>
        <v>0</v>
      </c>
      <c r="J25" s="79">
        <f t="shared" si="8"/>
        <v>0</v>
      </c>
      <c r="K25" s="79">
        <f t="shared" si="8"/>
        <v>0</v>
      </c>
      <c r="L25" s="79">
        <f t="shared" si="8"/>
        <v>0</v>
      </c>
      <c r="M25" s="79">
        <f t="shared" si="8"/>
        <v>0</v>
      </c>
      <c r="N25" s="79">
        <f t="shared" si="8"/>
        <v>0</v>
      </c>
      <c r="O25" s="79">
        <f t="shared" si="8"/>
        <v>0</v>
      </c>
      <c r="P25" s="79">
        <f t="shared" si="8"/>
        <v>0</v>
      </c>
      <c r="Q25" s="79">
        <f t="shared" si="8"/>
        <v>0</v>
      </c>
      <c r="R25" s="52"/>
    </row>
    <row r="27" spans="2:18" x14ac:dyDescent="0.2">
      <c r="B27" s="48"/>
      <c r="C27" s="48"/>
    </row>
    <row r="28" spans="2:18" x14ac:dyDescent="0.2">
      <c r="B28" s="48"/>
      <c r="C28" s="48"/>
    </row>
    <row r="29" spans="2:18" x14ac:dyDescent="0.2">
      <c r="B29" s="48"/>
      <c r="C29" s="48"/>
    </row>
  </sheetData>
  <sheetProtection algorithmName="SHA-512" hashValue="iAC5Mh7i2fIlRrGLFt+6TrmrtuKsx+ysV51VHQIdE2EpCDVpbLqo1PH4B+EzUosCX+RNW8xBxbxVt3jBLXDthw==" saltValue="18pXWbtAOPJSCLoZqAkanQ==" spinCount="100000" sheet="1" objects="1" scenarios="1"/>
  <mergeCells count="6">
    <mergeCell ref="B1:Q1"/>
    <mergeCell ref="I2:K2"/>
    <mergeCell ref="C2:E2"/>
    <mergeCell ref="F2:H2"/>
    <mergeCell ref="L2:N2"/>
    <mergeCell ref="O2:Q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CCFFCC"/>
  </sheetPr>
  <dimension ref="A1:J13"/>
  <sheetViews>
    <sheetView rightToLeft="1" workbookViewId="0">
      <selection activeCell="F13" sqref="F13"/>
    </sheetView>
  </sheetViews>
  <sheetFormatPr defaultColWidth="9" defaultRowHeight="30" customHeight="1" x14ac:dyDescent="0.25"/>
  <cols>
    <col min="1" max="1" width="17.25" style="71" customWidth="1"/>
    <col min="2" max="4" width="11.75" style="72" customWidth="1"/>
    <col min="5" max="10" width="11.75" style="63" customWidth="1"/>
    <col min="11" max="16384" width="9" style="63"/>
  </cols>
  <sheetData>
    <row r="1" spans="1:10" ht="30" customHeight="1" thickBot="1" x14ac:dyDescent="0.25">
      <c r="A1" s="308" t="s">
        <v>126</v>
      </c>
      <c r="B1" s="309"/>
      <c r="C1" s="309"/>
      <c r="D1" s="309"/>
      <c r="E1" s="309"/>
      <c r="F1" s="309"/>
      <c r="G1" s="309"/>
      <c r="H1" s="323"/>
      <c r="I1" s="323"/>
      <c r="J1" s="324"/>
    </row>
    <row r="2" spans="1:10" s="64" customFormat="1" ht="30" customHeight="1" x14ac:dyDescent="0.2">
      <c r="A2" s="314" t="s">
        <v>182</v>
      </c>
      <c r="B2" s="316" t="s">
        <v>41</v>
      </c>
      <c r="C2" s="317"/>
      <c r="D2" s="319"/>
      <c r="E2" s="316" t="s">
        <v>42</v>
      </c>
      <c r="F2" s="317"/>
      <c r="G2" s="318"/>
      <c r="H2" s="320" t="s">
        <v>0</v>
      </c>
      <c r="I2" s="321"/>
      <c r="J2" s="322"/>
    </row>
    <row r="3" spans="1:10" s="64" customFormat="1" ht="30" customHeight="1" thickBot="1" x14ac:dyDescent="0.25">
      <c r="A3" s="315"/>
      <c r="B3" s="142" t="s">
        <v>24</v>
      </c>
      <c r="C3" s="143" t="s">
        <v>25</v>
      </c>
      <c r="D3" s="144" t="s">
        <v>0</v>
      </c>
      <c r="E3" s="142" t="s">
        <v>24</v>
      </c>
      <c r="F3" s="143" t="s">
        <v>25</v>
      </c>
      <c r="G3" s="145" t="s">
        <v>0</v>
      </c>
      <c r="H3" s="142" t="s">
        <v>24</v>
      </c>
      <c r="I3" s="143" t="s">
        <v>25</v>
      </c>
      <c r="J3" s="144" t="s">
        <v>0</v>
      </c>
    </row>
    <row r="4" spans="1:10" ht="30" customHeight="1" x14ac:dyDescent="0.2">
      <c r="A4" s="146" t="s">
        <v>127</v>
      </c>
      <c r="B4" s="65">
        <v>0</v>
      </c>
      <c r="C4" s="66">
        <v>0</v>
      </c>
      <c r="D4" s="39">
        <f>B4+C4</f>
        <v>0</v>
      </c>
      <c r="E4" s="65">
        <v>0</v>
      </c>
      <c r="F4" s="66">
        <v>0</v>
      </c>
      <c r="G4" s="40">
        <f>E4+F4</f>
        <v>0</v>
      </c>
      <c r="H4" s="37">
        <f>B4+E4</f>
        <v>0</v>
      </c>
      <c r="I4" s="38">
        <f>C4+F4</f>
        <v>0</v>
      </c>
      <c r="J4" s="39">
        <f>D4+G4</f>
        <v>0</v>
      </c>
    </row>
    <row r="5" spans="1:10" ht="30" customHeight="1" x14ac:dyDescent="0.2">
      <c r="A5" s="146" t="s">
        <v>128</v>
      </c>
      <c r="B5" s="67">
        <v>0</v>
      </c>
      <c r="C5" s="68">
        <v>0</v>
      </c>
      <c r="D5" s="39">
        <f t="shared" ref="D5:D12" si="0">B5+C5</f>
        <v>0</v>
      </c>
      <c r="E5" s="67">
        <v>0</v>
      </c>
      <c r="F5" s="68">
        <v>0</v>
      </c>
      <c r="G5" s="40">
        <f t="shared" ref="G5:G11" si="1">E5+F5</f>
        <v>0</v>
      </c>
      <c r="H5" s="37">
        <f t="shared" ref="H5:H12" si="2">B5+E5</f>
        <v>0</v>
      </c>
      <c r="I5" s="38">
        <f t="shared" ref="I5:I12" si="3">C5+F5</f>
        <v>0</v>
      </c>
      <c r="J5" s="41">
        <f t="shared" ref="J5:J11" si="4">H5+I5</f>
        <v>0</v>
      </c>
    </row>
    <row r="6" spans="1:10" ht="30" customHeight="1" x14ac:dyDescent="0.2">
      <c r="A6" s="146" t="s">
        <v>129</v>
      </c>
      <c r="B6" s="67">
        <v>0</v>
      </c>
      <c r="C6" s="68">
        <v>0</v>
      </c>
      <c r="D6" s="39">
        <f t="shared" si="0"/>
        <v>0</v>
      </c>
      <c r="E6" s="67">
        <v>0</v>
      </c>
      <c r="F6" s="68">
        <v>0</v>
      </c>
      <c r="G6" s="40">
        <f t="shared" si="1"/>
        <v>0</v>
      </c>
      <c r="H6" s="37">
        <f t="shared" si="2"/>
        <v>0</v>
      </c>
      <c r="I6" s="38">
        <f t="shared" si="3"/>
        <v>0</v>
      </c>
      <c r="J6" s="41">
        <f t="shared" si="4"/>
        <v>0</v>
      </c>
    </row>
    <row r="7" spans="1:10" ht="30" customHeight="1" x14ac:dyDescent="0.2">
      <c r="A7" s="146" t="s">
        <v>130</v>
      </c>
      <c r="B7" s="67">
        <v>0</v>
      </c>
      <c r="C7" s="68">
        <v>0</v>
      </c>
      <c r="D7" s="39">
        <f t="shared" si="0"/>
        <v>0</v>
      </c>
      <c r="E7" s="67">
        <v>0</v>
      </c>
      <c r="F7" s="68">
        <v>0</v>
      </c>
      <c r="G7" s="40">
        <f t="shared" si="1"/>
        <v>0</v>
      </c>
      <c r="H7" s="37">
        <f t="shared" si="2"/>
        <v>0</v>
      </c>
      <c r="I7" s="38">
        <f t="shared" si="3"/>
        <v>0</v>
      </c>
      <c r="J7" s="41">
        <f t="shared" si="4"/>
        <v>0</v>
      </c>
    </row>
    <row r="8" spans="1:10" ht="30" customHeight="1" x14ac:dyDescent="0.2">
      <c r="A8" s="146" t="s">
        <v>131</v>
      </c>
      <c r="B8" s="67">
        <v>0</v>
      </c>
      <c r="C8" s="68">
        <v>0</v>
      </c>
      <c r="D8" s="39">
        <f t="shared" si="0"/>
        <v>0</v>
      </c>
      <c r="E8" s="67">
        <v>0</v>
      </c>
      <c r="F8" s="68">
        <v>0</v>
      </c>
      <c r="G8" s="40">
        <f t="shared" si="1"/>
        <v>0</v>
      </c>
      <c r="H8" s="37">
        <f t="shared" si="2"/>
        <v>0</v>
      </c>
      <c r="I8" s="38">
        <f t="shared" si="3"/>
        <v>0</v>
      </c>
      <c r="J8" s="41">
        <f t="shared" si="4"/>
        <v>0</v>
      </c>
    </row>
    <row r="9" spans="1:10" ht="30" customHeight="1" x14ac:dyDescent="0.2">
      <c r="A9" s="146" t="s">
        <v>132</v>
      </c>
      <c r="B9" s="67">
        <v>0</v>
      </c>
      <c r="C9" s="68">
        <v>0</v>
      </c>
      <c r="D9" s="39">
        <f t="shared" si="0"/>
        <v>0</v>
      </c>
      <c r="E9" s="67">
        <v>0</v>
      </c>
      <c r="F9" s="68">
        <v>0</v>
      </c>
      <c r="G9" s="40">
        <f t="shared" si="1"/>
        <v>0</v>
      </c>
      <c r="H9" s="37">
        <f t="shared" si="2"/>
        <v>0</v>
      </c>
      <c r="I9" s="38">
        <f t="shared" si="3"/>
        <v>0</v>
      </c>
      <c r="J9" s="41">
        <f t="shared" si="4"/>
        <v>0</v>
      </c>
    </row>
    <row r="10" spans="1:10" ht="30" customHeight="1" x14ac:dyDescent="0.2">
      <c r="A10" s="146" t="s">
        <v>133</v>
      </c>
      <c r="B10" s="67">
        <v>0</v>
      </c>
      <c r="C10" s="68">
        <v>0</v>
      </c>
      <c r="D10" s="39">
        <f t="shared" si="0"/>
        <v>0</v>
      </c>
      <c r="E10" s="67">
        <v>0</v>
      </c>
      <c r="F10" s="68">
        <v>0</v>
      </c>
      <c r="G10" s="40">
        <f t="shared" si="1"/>
        <v>0</v>
      </c>
      <c r="H10" s="37">
        <f t="shared" si="2"/>
        <v>0</v>
      </c>
      <c r="I10" s="38">
        <f t="shared" si="3"/>
        <v>0</v>
      </c>
      <c r="J10" s="41">
        <f t="shared" si="4"/>
        <v>0</v>
      </c>
    </row>
    <row r="11" spans="1:10" ht="30" customHeight="1" x14ac:dyDescent="0.2">
      <c r="A11" s="146" t="s">
        <v>134</v>
      </c>
      <c r="B11" s="67">
        <v>0</v>
      </c>
      <c r="C11" s="68">
        <v>0</v>
      </c>
      <c r="D11" s="39">
        <f t="shared" si="0"/>
        <v>0</v>
      </c>
      <c r="E11" s="67">
        <v>0</v>
      </c>
      <c r="F11" s="68">
        <v>0</v>
      </c>
      <c r="G11" s="40">
        <f t="shared" si="1"/>
        <v>0</v>
      </c>
      <c r="H11" s="37">
        <f t="shared" si="2"/>
        <v>0</v>
      </c>
      <c r="I11" s="38">
        <f t="shared" si="3"/>
        <v>0</v>
      </c>
      <c r="J11" s="41">
        <f t="shared" si="4"/>
        <v>0</v>
      </c>
    </row>
    <row r="12" spans="1:10" ht="30" customHeight="1" thickBot="1" x14ac:dyDescent="0.25">
      <c r="A12" s="147" t="s">
        <v>135</v>
      </c>
      <c r="B12" s="69">
        <v>0</v>
      </c>
      <c r="C12" s="70">
        <v>0</v>
      </c>
      <c r="D12" s="148">
        <f t="shared" si="0"/>
        <v>0</v>
      </c>
      <c r="E12" s="69">
        <v>0</v>
      </c>
      <c r="F12" s="70">
        <v>0</v>
      </c>
      <c r="G12" s="149">
        <f>E12+F12</f>
        <v>0</v>
      </c>
      <c r="H12" s="150">
        <f t="shared" si="2"/>
        <v>0</v>
      </c>
      <c r="I12" s="151">
        <f t="shared" si="3"/>
        <v>0</v>
      </c>
      <c r="J12" s="152">
        <f>H12+I12</f>
        <v>0</v>
      </c>
    </row>
    <row r="13" spans="1:10" ht="30" customHeight="1" thickBot="1" x14ac:dyDescent="0.25">
      <c r="A13" s="126" t="s">
        <v>100</v>
      </c>
      <c r="B13" s="153">
        <f t="shared" ref="B13:J13" si="5">SUM(B4:B12)</f>
        <v>0</v>
      </c>
      <c r="C13" s="154">
        <f t="shared" si="5"/>
        <v>0</v>
      </c>
      <c r="D13" s="155">
        <f t="shared" si="5"/>
        <v>0</v>
      </c>
      <c r="E13" s="153">
        <f t="shared" si="5"/>
        <v>0</v>
      </c>
      <c r="F13" s="154">
        <f t="shared" si="5"/>
        <v>0</v>
      </c>
      <c r="G13" s="156">
        <f t="shared" si="5"/>
        <v>0</v>
      </c>
      <c r="H13" s="153">
        <f t="shared" si="5"/>
        <v>0</v>
      </c>
      <c r="I13" s="154">
        <f t="shared" si="5"/>
        <v>0</v>
      </c>
      <c r="J13" s="155">
        <f t="shared" si="5"/>
        <v>0</v>
      </c>
    </row>
  </sheetData>
  <sheetProtection algorithmName="SHA-512" hashValue="xmgrVj56E0cjKcynhbNWdPbhO3oJZigLOgJrItdFMCCEsnAzesUuit6DHMzUgKAdVpjLX4sPF7zbqYyN6w4Saw==" saltValue="SA8qIEDXqa7HZFhDYCUhVQ==" spinCount="100000" sheet="1" objects="1" scenarios="1"/>
  <mergeCells count="5">
    <mergeCell ref="A2:A3"/>
    <mergeCell ref="E2:G2"/>
    <mergeCell ref="B2:D2"/>
    <mergeCell ref="H2:J2"/>
    <mergeCell ref="A1:J1"/>
  </mergeCells>
  <dataValidations count="1">
    <dataValidation type="custom" allowBlank="1" showInputMessage="1" showErrorMessage="1" sqref="D4:D12 G4:G12 B13:J13 J5:J12">
      <formula1>FALSE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O12"/>
  <sheetViews>
    <sheetView rightToLeft="1" workbookViewId="0">
      <selection activeCell="G6" sqref="G6"/>
    </sheetView>
  </sheetViews>
  <sheetFormatPr defaultColWidth="9.125" defaultRowHeight="14.25" x14ac:dyDescent="0.2"/>
  <cols>
    <col min="1" max="1" width="13.25" style="22" customWidth="1"/>
    <col min="2" max="16384" width="9.125" style="22"/>
  </cols>
  <sheetData>
    <row r="1" spans="1:15" ht="29.25" customHeight="1" x14ac:dyDescent="0.2">
      <c r="A1" s="327" t="s">
        <v>287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9"/>
    </row>
    <row r="2" spans="1:15" ht="29.25" customHeight="1" thickBot="1" x14ac:dyDescent="0.25">
      <c r="A2" s="331" t="s">
        <v>288</v>
      </c>
      <c r="B2" s="332"/>
      <c r="C2" s="143" t="s">
        <v>289</v>
      </c>
      <c r="D2" s="143" t="s">
        <v>290</v>
      </c>
      <c r="E2" s="143" t="s">
        <v>291</v>
      </c>
      <c r="F2" s="143" t="s">
        <v>292</v>
      </c>
      <c r="G2" s="143" t="s">
        <v>293</v>
      </c>
      <c r="H2" s="143" t="s">
        <v>294</v>
      </c>
      <c r="I2" s="143" t="s">
        <v>295</v>
      </c>
      <c r="J2" s="143" t="s">
        <v>296</v>
      </c>
      <c r="K2" s="143" t="s">
        <v>297</v>
      </c>
      <c r="L2" s="143" t="s">
        <v>298</v>
      </c>
      <c r="M2" s="143" t="s">
        <v>299</v>
      </c>
      <c r="N2" s="143" t="s">
        <v>300</v>
      </c>
      <c r="O2" s="144" t="s">
        <v>3</v>
      </c>
    </row>
    <row r="3" spans="1:15" ht="29.25" customHeight="1" x14ac:dyDescent="0.2">
      <c r="A3" s="330" t="s">
        <v>301</v>
      </c>
      <c r="B3" s="193" t="s">
        <v>24</v>
      </c>
      <c r="C3" s="189">
        <v>0</v>
      </c>
      <c r="D3" s="190">
        <v>0</v>
      </c>
      <c r="E3" s="190">
        <v>0</v>
      </c>
      <c r="F3" s="190">
        <v>0</v>
      </c>
      <c r="G3" s="190">
        <v>0</v>
      </c>
      <c r="H3" s="190">
        <v>0</v>
      </c>
      <c r="I3" s="190">
        <v>0</v>
      </c>
      <c r="J3" s="190">
        <v>0</v>
      </c>
      <c r="K3" s="190">
        <v>0</v>
      </c>
      <c r="L3" s="190">
        <v>0</v>
      </c>
      <c r="M3" s="190">
        <v>0</v>
      </c>
      <c r="N3" s="190">
        <v>0</v>
      </c>
      <c r="O3" s="200">
        <f>SUM(C3:N3)</f>
        <v>0</v>
      </c>
    </row>
    <row r="4" spans="1:15" ht="29.25" customHeight="1" x14ac:dyDescent="0.2">
      <c r="A4" s="325"/>
      <c r="B4" s="194" t="s">
        <v>25</v>
      </c>
      <c r="C4" s="191">
        <v>0</v>
      </c>
      <c r="D4" s="192">
        <v>0</v>
      </c>
      <c r="E4" s="192">
        <v>0</v>
      </c>
      <c r="F4" s="192">
        <v>0</v>
      </c>
      <c r="G4" s="192">
        <v>0</v>
      </c>
      <c r="H4" s="192">
        <v>0</v>
      </c>
      <c r="I4" s="192">
        <v>0</v>
      </c>
      <c r="J4" s="192">
        <v>0</v>
      </c>
      <c r="K4" s="192">
        <v>0</v>
      </c>
      <c r="L4" s="192">
        <v>0</v>
      </c>
      <c r="M4" s="192">
        <v>0</v>
      </c>
      <c r="N4" s="192">
        <v>0</v>
      </c>
      <c r="O4" s="201">
        <f>SUM(C4:N4)</f>
        <v>0</v>
      </c>
    </row>
    <row r="5" spans="1:15" ht="29.25" customHeight="1" x14ac:dyDescent="0.2">
      <c r="A5" s="325" t="s">
        <v>302</v>
      </c>
      <c r="B5" s="194" t="s">
        <v>24</v>
      </c>
      <c r="C5" s="191">
        <v>0</v>
      </c>
      <c r="D5" s="192">
        <v>0</v>
      </c>
      <c r="E5" s="192">
        <v>0</v>
      </c>
      <c r="F5" s="192">
        <v>0</v>
      </c>
      <c r="G5" s="192">
        <v>0</v>
      </c>
      <c r="H5" s="192">
        <v>0</v>
      </c>
      <c r="I5" s="192">
        <v>0</v>
      </c>
      <c r="J5" s="192">
        <v>0</v>
      </c>
      <c r="K5" s="192">
        <v>0</v>
      </c>
      <c r="L5" s="192">
        <v>0</v>
      </c>
      <c r="M5" s="192">
        <v>0</v>
      </c>
      <c r="N5" s="192">
        <v>0</v>
      </c>
      <c r="O5" s="201">
        <f t="shared" ref="O5:O10" si="0">SUM(C5:N5)</f>
        <v>0</v>
      </c>
    </row>
    <row r="6" spans="1:15" ht="29.25" customHeight="1" x14ac:dyDescent="0.2">
      <c r="A6" s="325"/>
      <c r="B6" s="194" t="s">
        <v>25</v>
      </c>
      <c r="C6" s="191">
        <v>0</v>
      </c>
      <c r="D6" s="192">
        <v>0</v>
      </c>
      <c r="E6" s="192">
        <v>0</v>
      </c>
      <c r="F6" s="192">
        <v>0</v>
      </c>
      <c r="G6" s="192">
        <v>0</v>
      </c>
      <c r="H6" s="192">
        <v>0</v>
      </c>
      <c r="I6" s="192">
        <v>0</v>
      </c>
      <c r="J6" s="192">
        <v>0</v>
      </c>
      <c r="K6" s="192">
        <v>0</v>
      </c>
      <c r="L6" s="192">
        <v>0</v>
      </c>
      <c r="M6" s="192">
        <v>0</v>
      </c>
      <c r="N6" s="192">
        <v>0</v>
      </c>
      <c r="O6" s="201">
        <f t="shared" si="0"/>
        <v>0</v>
      </c>
    </row>
    <row r="7" spans="1:15" ht="29.25" customHeight="1" x14ac:dyDescent="0.2">
      <c r="A7" s="325" t="s">
        <v>303</v>
      </c>
      <c r="B7" s="194" t="s">
        <v>24</v>
      </c>
      <c r="C7" s="191">
        <v>0</v>
      </c>
      <c r="D7" s="192">
        <v>0</v>
      </c>
      <c r="E7" s="192">
        <v>0</v>
      </c>
      <c r="F7" s="192">
        <v>0</v>
      </c>
      <c r="G7" s="192">
        <v>0</v>
      </c>
      <c r="H7" s="192">
        <v>0</v>
      </c>
      <c r="I7" s="192">
        <v>0</v>
      </c>
      <c r="J7" s="192">
        <v>0</v>
      </c>
      <c r="K7" s="192">
        <v>0</v>
      </c>
      <c r="L7" s="192">
        <v>0</v>
      </c>
      <c r="M7" s="192">
        <v>0</v>
      </c>
      <c r="N7" s="192">
        <v>0</v>
      </c>
      <c r="O7" s="201">
        <f t="shared" si="0"/>
        <v>0</v>
      </c>
    </row>
    <row r="8" spans="1:15" ht="29.25" customHeight="1" x14ac:dyDescent="0.2">
      <c r="A8" s="325"/>
      <c r="B8" s="194" t="s">
        <v>25</v>
      </c>
      <c r="C8" s="191">
        <v>0</v>
      </c>
      <c r="D8" s="192">
        <v>0</v>
      </c>
      <c r="E8" s="192">
        <v>0</v>
      </c>
      <c r="F8" s="192">
        <v>0</v>
      </c>
      <c r="G8" s="192">
        <v>0</v>
      </c>
      <c r="H8" s="192">
        <v>0</v>
      </c>
      <c r="I8" s="192">
        <v>0</v>
      </c>
      <c r="J8" s="192">
        <v>0</v>
      </c>
      <c r="K8" s="192">
        <v>0</v>
      </c>
      <c r="L8" s="192">
        <v>0</v>
      </c>
      <c r="M8" s="192">
        <v>0</v>
      </c>
      <c r="N8" s="192">
        <v>0</v>
      </c>
      <c r="O8" s="201">
        <f t="shared" si="0"/>
        <v>0</v>
      </c>
    </row>
    <row r="9" spans="1:15" ht="27.75" customHeight="1" x14ac:dyDescent="0.2">
      <c r="A9" s="325" t="s">
        <v>304</v>
      </c>
      <c r="B9" s="194" t="s">
        <v>24</v>
      </c>
      <c r="C9" s="191">
        <v>0</v>
      </c>
      <c r="D9" s="192">
        <v>0</v>
      </c>
      <c r="E9" s="192">
        <v>0</v>
      </c>
      <c r="F9" s="192">
        <v>0</v>
      </c>
      <c r="G9" s="192">
        <v>0</v>
      </c>
      <c r="H9" s="192">
        <v>0</v>
      </c>
      <c r="I9" s="192">
        <v>0</v>
      </c>
      <c r="J9" s="192">
        <v>0</v>
      </c>
      <c r="K9" s="192">
        <v>0</v>
      </c>
      <c r="L9" s="192">
        <v>0</v>
      </c>
      <c r="M9" s="192">
        <v>0</v>
      </c>
      <c r="N9" s="192">
        <v>0</v>
      </c>
      <c r="O9" s="201">
        <f t="shared" si="0"/>
        <v>0</v>
      </c>
    </row>
    <row r="10" spans="1:15" ht="27.75" customHeight="1" x14ac:dyDescent="0.2">
      <c r="A10" s="325"/>
      <c r="B10" s="194" t="s">
        <v>25</v>
      </c>
      <c r="C10" s="191">
        <v>0</v>
      </c>
      <c r="D10" s="192">
        <v>0</v>
      </c>
      <c r="E10" s="192">
        <v>0</v>
      </c>
      <c r="F10" s="192">
        <v>0</v>
      </c>
      <c r="G10" s="192">
        <v>0</v>
      </c>
      <c r="H10" s="192">
        <v>0</v>
      </c>
      <c r="I10" s="192">
        <v>0</v>
      </c>
      <c r="J10" s="192">
        <v>0</v>
      </c>
      <c r="K10" s="192">
        <v>0</v>
      </c>
      <c r="L10" s="192">
        <v>0</v>
      </c>
      <c r="M10" s="192">
        <v>0</v>
      </c>
      <c r="N10" s="192">
        <v>0</v>
      </c>
      <c r="O10" s="201">
        <f t="shared" si="0"/>
        <v>0</v>
      </c>
    </row>
    <row r="11" spans="1:15" ht="27.75" customHeight="1" x14ac:dyDescent="0.2">
      <c r="A11" s="325" t="s">
        <v>305</v>
      </c>
      <c r="B11" s="194" t="s">
        <v>24</v>
      </c>
      <c r="C11" s="196">
        <f>C5+C7+C9</f>
        <v>0</v>
      </c>
      <c r="D11" s="196">
        <f t="shared" ref="D11:O11" si="1">D5+D7+D9</f>
        <v>0</v>
      </c>
      <c r="E11" s="196">
        <f t="shared" si="1"/>
        <v>0</v>
      </c>
      <c r="F11" s="196">
        <f t="shared" si="1"/>
        <v>0</v>
      </c>
      <c r="G11" s="196">
        <f t="shared" si="1"/>
        <v>0</v>
      </c>
      <c r="H11" s="196">
        <f t="shared" si="1"/>
        <v>0</v>
      </c>
      <c r="I11" s="196">
        <f t="shared" si="1"/>
        <v>0</v>
      </c>
      <c r="J11" s="196">
        <f t="shared" si="1"/>
        <v>0</v>
      </c>
      <c r="K11" s="196">
        <f t="shared" si="1"/>
        <v>0</v>
      </c>
      <c r="L11" s="196">
        <f t="shared" si="1"/>
        <v>0</v>
      </c>
      <c r="M11" s="196">
        <f t="shared" si="1"/>
        <v>0</v>
      </c>
      <c r="N11" s="196">
        <f t="shared" si="1"/>
        <v>0</v>
      </c>
      <c r="O11" s="197">
        <f t="shared" si="1"/>
        <v>0</v>
      </c>
    </row>
    <row r="12" spans="1:15" ht="27.75" customHeight="1" thickBot="1" x14ac:dyDescent="0.25">
      <c r="A12" s="326"/>
      <c r="B12" s="195" t="s">
        <v>25</v>
      </c>
      <c r="C12" s="198">
        <f>C6+C8+C10</f>
        <v>0</v>
      </c>
      <c r="D12" s="198">
        <f t="shared" ref="D12:O12" si="2">D6+D8+D10</f>
        <v>0</v>
      </c>
      <c r="E12" s="198">
        <f t="shared" si="2"/>
        <v>0</v>
      </c>
      <c r="F12" s="198">
        <f t="shared" si="2"/>
        <v>0</v>
      </c>
      <c r="G12" s="198">
        <f t="shared" si="2"/>
        <v>0</v>
      </c>
      <c r="H12" s="198">
        <f t="shared" si="2"/>
        <v>0</v>
      </c>
      <c r="I12" s="198">
        <f t="shared" si="2"/>
        <v>0</v>
      </c>
      <c r="J12" s="198">
        <f t="shared" si="2"/>
        <v>0</v>
      </c>
      <c r="K12" s="198">
        <f t="shared" si="2"/>
        <v>0</v>
      </c>
      <c r="L12" s="198">
        <f t="shared" si="2"/>
        <v>0</v>
      </c>
      <c r="M12" s="198">
        <f t="shared" si="2"/>
        <v>0</v>
      </c>
      <c r="N12" s="198">
        <f t="shared" si="2"/>
        <v>0</v>
      </c>
      <c r="O12" s="199">
        <f t="shared" si="2"/>
        <v>0</v>
      </c>
    </row>
  </sheetData>
  <sheetProtection algorithmName="SHA-512" hashValue="MSYdK+0JD+I6i+/nHuZLljio2Y/hq1Ie/Y2HkaxYsXeKrgoGWBfPeGjxOvTZcW38sCy5IQeOm9yhh1jt6faJUg==" saltValue="Ojl2xKEL+6y89qRuEaTqCA==" spinCount="100000" sheet="1" objects="1" scenarios="1"/>
  <mergeCells count="7">
    <mergeCell ref="A11:A12"/>
    <mergeCell ref="A1:O1"/>
    <mergeCell ref="A3:A4"/>
    <mergeCell ref="A5:A6"/>
    <mergeCell ref="A7:A8"/>
    <mergeCell ref="A9:A10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"/>
  <sheetViews>
    <sheetView rightToLeft="1" tabSelected="1" workbookViewId="0">
      <selection activeCell="E18" sqref="E18"/>
    </sheetView>
  </sheetViews>
  <sheetFormatPr defaultColWidth="9.125" defaultRowHeight="14.25" x14ac:dyDescent="0.2"/>
  <cols>
    <col min="1" max="1" width="32.625" style="22" customWidth="1"/>
    <col min="2" max="3" width="18" style="22" customWidth="1"/>
    <col min="4" max="4" width="21.625" style="22" customWidth="1"/>
    <col min="5" max="5" width="57.75" style="22" customWidth="1"/>
    <col min="6" max="16384" width="9.125" style="22"/>
  </cols>
  <sheetData>
    <row r="1" spans="1:5" ht="24" customHeight="1" thickBot="1" x14ac:dyDescent="0.25">
      <c r="A1" s="333" t="s">
        <v>282</v>
      </c>
      <c r="B1" s="334"/>
      <c r="C1" s="334"/>
      <c r="D1" s="335"/>
    </row>
    <row r="2" spans="1:5" ht="24" customHeight="1" x14ac:dyDescent="0.2">
      <c r="A2" s="253" t="s">
        <v>182</v>
      </c>
      <c r="B2" s="254" t="s">
        <v>183</v>
      </c>
      <c r="C2" s="254" t="s">
        <v>214</v>
      </c>
      <c r="D2" s="254" t="s">
        <v>284</v>
      </c>
    </row>
    <row r="3" spans="1:5" ht="24" customHeight="1" x14ac:dyDescent="0.2">
      <c r="A3" s="255" t="s">
        <v>67</v>
      </c>
      <c r="B3" s="80">
        <f>'جمعیت تحت پوشش ابتدای سال'!E32</f>
        <v>0</v>
      </c>
      <c r="C3" s="80">
        <f>تولد!M5</f>
        <v>0</v>
      </c>
      <c r="D3" s="157">
        <f>E3</f>
        <v>0</v>
      </c>
      <c r="E3" s="215">
        <f>IFERROR(C3/B3*1000,0)</f>
        <v>0</v>
      </c>
    </row>
    <row r="4" spans="1:5" ht="24" customHeight="1" x14ac:dyDescent="0.2">
      <c r="A4" s="255" t="s">
        <v>68</v>
      </c>
      <c r="B4" s="80">
        <f>'جمعیت تحت پوشش ابتدای سال'!E33</f>
        <v>0</v>
      </c>
      <c r="C4" s="80">
        <f>تولد!N5</f>
        <v>0</v>
      </c>
      <c r="D4" s="157">
        <f t="shared" ref="D4:D12" si="0">E4</f>
        <v>0</v>
      </c>
      <c r="E4" s="215">
        <f t="shared" ref="E4:E12" si="1">IFERROR(C4/B4*1000,0)</f>
        <v>0</v>
      </c>
    </row>
    <row r="5" spans="1:5" ht="24" customHeight="1" x14ac:dyDescent="0.2">
      <c r="A5" s="255" t="s">
        <v>69</v>
      </c>
      <c r="B5" s="80">
        <f>'جمعیت تحت پوشش ابتدای سال'!E34</f>
        <v>0</v>
      </c>
      <c r="C5" s="80">
        <f>تولد!O5</f>
        <v>0</v>
      </c>
      <c r="D5" s="157">
        <f t="shared" si="0"/>
        <v>0</v>
      </c>
      <c r="E5" s="215">
        <f t="shared" si="1"/>
        <v>0</v>
      </c>
    </row>
    <row r="6" spans="1:5" ht="24" customHeight="1" x14ac:dyDescent="0.2">
      <c r="A6" s="255" t="s">
        <v>70</v>
      </c>
      <c r="B6" s="80">
        <f>'جمعیت تحت پوشش ابتدای سال'!E35</f>
        <v>0</v>
      </c>
      <c r="C6" s="80">
        <f>تولد!P5</f>
        <v>0</v>
      </c>
      <c r="D6" s="157">
        <f t="shared" si="0"/>
        <v>0</v>
      </c>
      <c r="E6" s="215">
        <f t="shared" si="1"/>
        <v>0</v>
      </c>
    </row>
    <row r="7" spans="1:5" ht="24" customHeight="1" x14ac:dyDescent="0.2">
      <c r="A7" s="255" t="s">
        <v>71</v>
      </c>
      <c r="B7" s="80">
        <f>'جمعیت تحت پوشش ابتدای سال'!E36</f>
        <v>0</v>
      </c>
      <c r="C7" s="80">
        <f>تولد!Q5</f>
        <v>0</v>
      </c>
      <c r="D7" s="157">
        <f t="shared" si="0"/>
        <v>0</v>
      </c>
      <c r="E7" s="215">
        <f t="shared" si="1"/>
        <v>0</v>
      </c>
    </row>
    <row r="8" spans="1:5" ht="24" customHeight="1" x14ac:dyDescent="0.2">
      <c r="A8" s="255" t="s">
        <v>72</v>
      </c>
      <c r="B8" s="80">
        <f>'جمعیت تحت پوشش ابتدای سال'!E37</f>
        <v>0</v>
      </c>
      <c r="C8" s="80">
        <f>تولد!R5</f>
        <v>0</v>
      </c>
      <c r="D8" s="157">
        <f t="shared" si="0"/>
        <v>0</v>
      </c>
      <c r="E8" s="215">
        <f t="shared" si="1"/>
        <v>0</v>
      </c>
    </row>
    <row r="9" spans="1:5" ht="24" customHeight="1" x14ac:dyDescent="0.2">
      <c r="A9" s="255" t="s">
        <v>73</v>
      </c>
      <c r="B9" s="80">
        <f>'جمعیت تحت پوشش ابتدای سال'!E38</f>
        <v>0</v>
      </c>
      <c r="C9" s="80">
        <f>تولد!S5</f>
        <v>0</v>
      </c>
      <c r="D9" s="157">
        <f t="shared" si="0"/>
        <v>0</v>
      </c>
      <c r="E9" s="215">
        <f t="shared" si="1"/>
        <v>0</v>
      </c>
    </row>
    <row r="10" spans="1:5" ht="24" customHeight="1" x14ac:dyDescent="0.2">
      <c r="A10" s="255" t="s">
        <v>74</v>
      </c>
      <c r="B10" s="80">
        <f>'جمعیت تحت پوشش ابتدای سال'!E39</f>
        <v>0</v>
      </c>
      <c r="C10" s="80">
        <f>تولد!T5</f>
        <v>0</v>
      </c>
      <c r="D10" s="157">
        <f t="shared" si="0"/>
        <v>0</v>
      </c>
      <c r="E10" s="215">
        <f t="shared" si="1"/>
        <v>0</v>
      </c>
    </row>
    <row r="11" spans="1:5" ht="24" customHeight="1" x14ac:dyDescent="0.2">
      <c r="A11" s="255" t="s">
        <v>75</v>
      </c>
      <c r="B11" s="80">
        <f>'جمعیت تحت پوشش ابتدای سال'!E40</f>
        <v>0</v>
      </c>
      <c r="C11" s="80">
        <f>تولد!U5</f>
        <v>0</v>
      </c>
      <c r="D11" s="157">
        <f t="shared" si="0"/>
        <v>0</v>
      </c>
      <c r="E11" s="215">
        <f t="shared" si="1"/>
        <v>0</v>
      </c>
    </row>
    <row r="12" spans="1:5" ht="24" customHeight="1" x14ac:dyDescent="0.2">
      <c r="A12" s="255" t="s">
        <v>100</v>
      </c>
      <c r="B12" s="158">
        <f>B3+B4+B5+B6+B7+B8+B9+B10+B11</f>
        <v>0</v>
      </c>
      <c r="C12" s="158">
        <f>C3+C4+C5+C6+C7+C8+C9+C10+C11</f>
        <v>0</v>
      </c>
      <c r="D12" s="159">
        <f t="shared" si="0"/>
        <v>0</v>
      </c>
      <c r="E12" s="215">
        <f t="shared" si="1"/>
        <v>0</v>
      </c>
    </row>
    <row r="13" spans="1:5" ht="24" customHeight="1" x14ac:dyDescent="0.2">
      <c r="A13" s="256" t="s">
        <v>285</v>
      </c>
      <c r="B13" s="336">
        <f>D3+D4+D5+D6+D7+D8+D9+D10+D11</f>
        <v>0</v>
      </c>
      <c r="C13" s="336"/>
      <c r="D13" s="336"/>
      <c r="E13" s="257"/>
    </row>
    <row r="14" spans="1:5" ht="24" customHeight="1" x14ac:dyDescent="0.2">
      <c r="A14" s="256" t="s">
        <v>185</v>
      </c>
      <c r="B14" s="337">
        <f>(B13*5)/1000</f>
        <v>0</v>
      </c>
      <c r="C14" s="337"/>
      <c r="D14" s="337"/>
      <c r="E14" s="258" t="s">
        <v>187</v>
      </c>
    </row>
    <row r="15" spans="1:5" ht="24" customHeight="1" x14ac:dyDescent="0.2">
      <c r="A15" s="256" t="s">
        <v>184</v>
      </c>
      <c r="B15" s="336">
        <f>E12</f>
        <v>0</v>
      </c>
      <c r="C15" s="336"/>
      <c r="D15" s="336"/>
      <c r="E15" s="258" t="s">
        <v>186</v>
      </c>
    </row>
  </sheetData>
  <sheetProtection algorithmName="SHA-512" hashValue="teCG+uCKndWGQELhe5Nme/VrTs4gsCKbVZOL0L8qiILoAxkMt36kgeaZOkpN6dY1xuHGW3Hsh6w1FaIETlapUA==" saltValue="v/7ZoNZSbZp5pTYVWWGtfw==" spinCount="100000" sheet="1" objects="1" scenarios="1"/>
  <mergeCells count="4">
    <mergeCell ref="A1:D1"/>
    <mergeCell ref="B13:D13"/>
    <mergeCell ref="B14:D14"/>
    <mergeCell ref="B15:D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7030A0"/>
  </sheetPr>
  <dimension ref="A2:Q59"/>
  <sheetViews>
    <sheetView rightToLeft="1" view="pageBreakPreview" topLeftCell="A21" zoomScale="90" zoomScaleNormal="100" zoomScaleSheetLayoutView="90" workbookViewId="0">
      <selection activeCell="M39" sqref="M39"/>
    </sheetView>
  </sheetViews>
  <sheetFormatPr defaultRowHeight="12.75" x14ac:dyDescent="0.2"/>
  <cols>
    <col min="1" max="1" width="11.25" style="1" customWidth="1"/>
    <col min="2" max="3" width="9.125" style="2"/>
    <col min="4" max="12" width="9.125" style="1"/>
    <col min="13" max="13" width="9.625" style="1" bestFit="1" customWidth="1"/>
    <col min="14" max="16" width="9.125" style="1"/>
    <col min="17" max="17" width="10.375" style="1" customWidth="1"/>
    <col min="18" max="256" width="9.125" style="1"/>
    <col min="257" max="257" width="11.25" style="1" customWidth="1"/>
    <col min="258" max="268" width="9.125" style="1"/>
    <col min="269" max="269" width="9.625" style="1" bestFit="1" customWidth="1"/>
    <col min="270" max="272" width="9.125" style="1"/>
    <col min="273" max="273" width="10.375" style="1" customWidth="1"/>
    <col min="274" max="512" width="9.125" style="1"/>
    <col min="513" max="513" width="11.25" style="1" customWidth="1"/>
    <col min="514" max="524" width="9.125" style="1"/>
    <col min="525" max="525" width="9.625" style="1" bestFit="1" customWidth="1"/>
    <col min="526" max="528" width="9.125" style="1"/>
    <col min="529" max="529" width="10.375" style="1" customWidth="1"/>
    <col min="530" max="768" width="9.125" style="1"/>
    <col min="769" max="769" width="11.25" style="1" customWidth="1"/>
    <col min="770" max="780" width="9.125" style="1"/>
    <col min="781" max="781" width="9.625" style="1" bestFit="1" customWidth="1"/>
    <col min="782" max="784" width="9.125" style="1"/>
    <col min="785" max="785" width="10.375" style="1" customWidth="1"/>
    <col min="786" max="1024" width="9.125" style="1"/>
    <col min="1025" max="1025" width="11.25" style="1" customWidth="1"/>
    <col min="1026" max="1036" width="9.125" style="1"/>
    <col min="1037" max="1037" width="9.625" style="1" bestFit="1" customWidth="1"/>
    <col min="1038" max="1040" width="9.125" style="1"/>
    <col min="1041" max="1041" width="10.375" style="1" customWidth="1"/>
    <col min="1042" max="1280" width="9.125" style="1"/>
    <col min="1281" max="1281" width="11.25" style="1" customWidth="1"/>
    <col min="1282" max="1292" width="9.125" style="1"/>
    <col min="1293" max="1293" width="9.625" style="1" bestFit="1" customWidth="1"/>
    <col min="1294" max="1296" width="9.125" style="1"/>
    <col min="1297" max="1297" width="10.375" style="1" customWidth="1"/>
    <col min="1298" max="1536" width="9.125" style="1"/>
    <col min="1537" max="1537" width="11.25" style="1" customWidth="1"/>
    <col min="1538" max="1548" width="9.125" style="1"/>
    <col min="1549" max="1549" width="9.625" style="1" bestFit="1" customWidth="1"/>
    <col min="1550" max="1552" width="9.125" style="1"/>
    <col min="1553" max="1553" width="10.375" style="1" customWidth="1"/>
    <col min="1554" max="1792" width="9.125" style="1"/>
    <col min="1793" max="1793" width="11.25" style="1" customWidth="1"/>
    <col min="1794" max="1804" width="9.125" style="1"/>
    <col min="1805" max="1805" width="9.625" style="1" bestFit="1" customWidth="1"/>
    <col min="1806" max="1808" width="9.125" style="1"/>
    <col min="1809" max="1809" width="10.375" style="1" customWidth="1"/>
    <col min="1810" max="2048" width="9.125" style="1"/>
    <col min="2049" max="2049" width="11.25" style="1" customWidth="1"/>
    <col min="2050" max="2060" width="9.125" style="1"/>
    <col min="2061" max="2061" width="9.625" style="1" bestFit="1" customWidth="1"/>
    <col min="2062" max="2064" width="9.125" style="1"/>
    <col min="2065" max="2065" width="10.375" style="1" customWidth="1"/>
    <col min="2066" max="2304" width="9.125" style="1"/>
    <col min="2305" max="2305" width="11.25" style="1" customWidth="1"/>
    <col min="2306" max="2316" width="9.125" style="1"/>
    <col min="2317" max="2317" width="9.625" style="1" bestFit="1" customWidth="1"/>
    <col min="2318" max="2320" width="9.125" style="1"/>
    <col min="2321" max="2321" width="10.375" style="1" customWidth="1"/>
    <col min="2322" max="2560" width="9.125" style="1"/>
    <col min="2561" max="2561" width="11.25" style="1" customWidth="1"/>
    <col min="2562" max="2572" width="9.125" style="1"/>
    <col min="2573" max="2573" width="9.625" style="1" bestFit="1" customWidth="1"/>
    <col min="2574" max="2576" width="9.125" style="1"/>
    <col min="2577" max="2577" width="10.375" style="1" customWidth="1"/>
    <col min="2578" max="2816" width="9.125" style="1"/>
    <col min="2817" max="2817" width="11.25" style="1" customWidth="1"/>
    <col min="2818" max="2828" width="9.125" style="1"/>
    <col min="2829" max="2829" width="9.625" style="1" bestFit="1" customWidth="1"/>
    <col min="2830" max="2832" width="9.125" style="1"/>
    <col min="2833" max="2833" width="10.375" style="1" customWidth="1"/>
    <col min="2834" max="3072" width="9.125" style="1"/>
    <col min="3073" max="3073" width="11.25" style="1" customWidth="1"/>
    <col min="3074" max="3084" width="9.125" style="1"/>
    <col min="3085" max="3085" width="9.625" style="1" bestFit="1" customWidth="1"/>
    <col min="3086" max="3088" width="9.125" style="1"/>
    <col min="3089" max="3089" width="10.375" style="1" customWidth="1"/>
    <col min="3090" max="3328" width="9.125" style="1"/>
    <col min="3329" max="3329" width="11.25" style="1" customWidth="1"/>
    <col min="3330" max="3340" width="9.125" style="1"/>
    <col min="3341" max="3341" width="9.625" style="1" bestFit="1" customWidth="1"/>
    <col min="3342" max="3344" width="9.125" style="1"/>
    <col min="3345" max="3345" width="10.375" style="1" customWidth="1"/>
    <col min="3346" max="3584" width="9.125" style="1"/>
    <col min="3585" max="3585" width="11.25" style="1" customWidth="1"/>
    <col min="3586" max="3596" width="9.125" style="1"/>
    <col min="3597" max="3597" width="9.625" style="1" bestFit="1" customWidth="1"/>
    <col min="3598" max="3600" width="9.125" style="1"/>
    <col min="3601" max="3601" width="10.375" style="1" customWidth="1"/>
    <col min="3602" max="3840" width="9.125" style="1"/>
    <col min="3841" max="3841" width="11.25" style="1" customWidth="1"/>
    <col min="3842" max="3852" width="9.125" style="1"/>
    <col min="3853" max="3853" width="9.625" style="1" bestFit="1" customWidth="1"/>
    <col min="3854" max="3856" width="9.125" style="1"/>
    <col min="3857" max="3857" width="10.375" style="1" customWidth="1"/>
    <col min="3858" max="4096" width="9.125" style="1"/>
    <col min="4097" max="4097" width="11.25" style="1" customWidth="1"/>
    <col min="4098" max="4108" width="9.125" style="1"/>
    <col min="4109" max="4109" width="9.625" style="1" bestFit="1" customWidth="1"/>
    <col min="4110" max="4112" width="9.125" style="1"/>
    <col min="4113" max="4113" width="10.375" style="1" customWidth="1"/>
    <col min="4114" max="4352" width="9.125" style="1"/>
    <col min="4353" max="4353" width="11.25" style="1" customWidth="1"/>
    <col min="4354" max="4364" width="9.125" style="1"/>
    <col min="4365" max="4365" width="9.625" style="1" bestFit="1" customWidth="1"/>
    <col min="4366" max="4368" width="9.125" style="1"/>
    <col min="4369" max="4369" width="10.375" style="1" customWidth="1"/>
    <col min="4370" max="4608" width="9.125" style="1"/>
    <col min="4609" max="4609" width="11.25" style="1" customWidth="1"/>
    <col min="4610" max="4620" width="9.125" style="1"/>
    <col min="4621" max="4621" width="9.625" style="1" bestFit="1" customWidth="1"/>
    <col min="4622" max="4624" width="9.125" style="1"/>
    <col min="4625" max="4625" width="10.375" style="1" customWidth="1"/>
    <col min="4626" max="4864" width="9.125" style="1"/>
    <col min="4865" max="4865" width="11.25" style="1" customWidth="1"/>
    <col min="4866" max="4876" width="9.125" style="1"/>
    <col min="4877" max="4877" width="9.625" style="1" bestFit="1" customWidth="1"/>
    <col min="4878" max="4880" width="9.125" style="1"/>
    <col min="4881" max="4881" width="10.375" style="1" customWidth="1"/>
    <col min="4882" max="5120" width="9.125" style="1"/>
    <col min="5121" max="5121" width="11.25" style="1" customWidth="1"/>
    <col min="5122" max="5132" width="9.125" style="1"/>
    <col min="5133" max="5133" width="9.625" style="1" bestFit="1" customWidth="1"/>
    <col min="5134" max="5136" width="9.125" style="1"/>
    <col min="5137" max="5137" width="10.375" style="1" customWidth="1"/>
    <col min="5138" max="5376" width="9.125" style="1"/>
    <col min="5377" max="5377" width="11.25" style="1" customWidth="1"/>
    <col min="5378" max="5388" width="9.125" style="1"/>
    <col min="5389" max="5389" width="9.625" style="1" bestFit="1" customWidth="1"/>
    <col min="5390" max="5392" width="9.125" style="1"/>
    <col min="5393" max="5393" width="10.375" style="1" customWidth="1"/>
    <col min="5394" max="5632" width="9.125" style="1"/>
    <col min="5633" max="5633" width="11.25" style="1" customWidth="1"/>
    <col min="5634" max="5644" width="9.125" style="1"/>
    <col min="5645" max="5645" width="9.625" style="1" bestFit="1" customWidth="1"/>
    <col min="5646" max="5648" width="9.125" style="1"/>
    <col min="5649" max="5649" width="10.375" style="1" customWidth="1"/>
    <col min="5650" max="5888" width="9.125" style="1"/>
    <col min="5889" max="5889" width="11.25" style="1" customWidth="1"/>
    <col min="5890" max="5900" width="9.125" style="1"/>
    <col min="5901" max="5901" width="9.625" style="1" bestFit="1" customWidth="1"/>
    <col min="5902" max="5904" width="9.125" style="1"/>
    <col min="5905" max="5905" width="10.375" style="1" customWidth="1"/>
    <col min="5906" max="6144" width="9.125" style="1"/>
    <col min="6145" max="6145" width="11.25" style="1" customWidth="1"/>
    <col min="6146" max="6156" width="9.125" style="1"/>
    <col min="6157" max="6157" width="9.625" style="1" bestFit="1" customWidth="1"/>
    <col min="6158" max="6160" width="9.125" style="1"/>
    <col min="6161" max="6161" width="10.375" style="1" customWidth="1"/>
    <col min="6162" max="6400" width="9.125" style="1"/>
    <col min="6401" max="6401" width="11.25" style="1" customWidth="1"/>
    <col min="6402" max="6412" width="9.125" style="1"/>
    <col min="6413" max="6413" width="9.625" style="1" bestFit="1" customWidth="1"/>
    <col min="6414" max="6416" width="9.125" style="1"/>
    <col min="6417" max="6417" width="10.375" style="1" customWidth="1"/>
    <col min="6418" max="6656" width="9.125" style="1"/>
    <col min="6657" max="6657" width="11.25" style="1" customWidth="1"/>
    <col min="6658" max="6668" width="9.125" style="1"/>
    <col min="6669" max="6669" width="9.625" style="1" bestFit="1" customWidth="1"/>
    <col min="6670" max="6672" width="9.125" style="1"/>
    <col min="6673" max="6673" width="10.375" style="1" customWidth="1"/>
    <col min="6674" max="6912" width="9.125" style="1"/>
    <col min="6913" max="6913" width="11.25" style="1" customWidth="1"/>
    <col min="6914" max="6924" width="9.125" style="1"/>
    <col min="6925" max="6925" width="9.625" style="1" bestFit="1" customWidth="1"/>
    <col min="6926" max="6928" width="9.125" style="1"/>
    <col min="6929" max="6929" width="10.375" style="1" customWidth="1"/>
    <col min="6930" max="7168" width="9.125" style="1"/>
    <col min="7169" max="7169" width="11.25" style="1" customWidth="1"/>
    <col min="7170" max="7180" width="9.125" style="1"/>
    <col min="7181" max="7181" width="9.625" style="1" bestFit="1" customWidth="1"/>
    <col min="7182" max="7184" width="9.125" style="1"/>
    <col min="7185" max="7185" width="10.375" style="1" customWidth="1"/>
    <col min="7186" max="7424" width="9.125" style="1"/>
    <col min="7425" max="7425" width="11.25" style="1" customWidth="1"/>
    <col min="7426" max="7436" width="9.125" style="1"/>
    <col min="7437" max="7437" width="9.625" style="1" bestFit="1" customWidth="1"/>
    <col min="7438" max="7440" width="9.125" style="1"/>
    <col min="7441" max="7441" width="10.375" style="1" customWidth="1"/>
    <col min="7442" max="7680" width="9.125" style="1"/>
    <col min="7681" max="7681" width="11.25" style="1" customWidth="1"/>
    <col min="7682" max="7692" width="9.125" style="1"/>
    <col min="7693" max="7693" width="9.625" style="1" bestFit="1" customWidth="1"/>
    <col min="7694" max="7696" width="9.125" style="1"/>
    <col min="7697" max="7697" width="10.375" style="1" customWidth="1"/>
    <col min="7698" max="7936" width="9.125" style="1"/>
    <col min="7937" max="7937" width="11.25" style="1" customWidth="1"/>
    <col min="7938" max="7948" width="9.125" style="1"/>
    <col min="7949" max="7949" width="9.625" style="1" bestFit="1" customWidth="1"/>
    <col min="7950" max="7952" width="9.125" style="1"/>
    <col min="7953" max="7953" width="10.375" style="1" customWidth="1"/>
    <col min="7954" max="8192" width="9.125" style="1"/>
    <col min="8193" max="8193" width="11.25" style="1" customWidth="1"/>
    <col min="8194" max="8204" width="9.125" style="1"/>
    <col min="8205" max="8205" width="9.625" style="1" bestFit="1" customWidth="1"/>
    <col min="8206" max="8208" width="9.125" style="1"/>
    <col min="8209" max="8209" width="10.375" style="1" customWidth="1"/>
    <col min="8210" max="8448" width="9.125" style="1"/>
    <col min="8449" max="8449" width="11.25" style="1" customWidth="1"/>
    <col min="8450" max="8460" width="9.125" style="1"/>
    <col min="8461" max="8461" width="9.625" style="1" bestFit="1" customWidth="1"/>
    <col min="8462" max="8464" width="9.125" style="1"/>
    <col min="8465" max="8465" width="10.375" style="1" customWidth="1"/>
    <col min="8466" max="8704" width="9.125" style="1"/>
    <col min="8705" max="8705" width="11.25" style="1" customWidth="1"/>
    <col min="8706" max="8716" width="9.125" style="1"/>
    <col min="8717" max="8717" width="9.625" style="1" bestFit="1" customWidth="1"/>
    <col min="8718" max="8720" width="9.125" style="1"/>
    <col min="8721" max="8721" width="10.375" style="1" customWidth="1"/>
    <col min="8722" max="8960" width="9.125" style="1"/>
    <col min="8961" max="8961" width="11.25" style="1" customWidth="1"/>
    <col min="8962" max="8972" width="9.125" style="1"/>
    <col min="8973" max="8973" width="9.625" style="1" bestFit="1" customWidth="1"/>
    <col min="8974" max="8976" width="9.125" style="1"/>
    <col min="8977" max="8977" width="10.375" style="1" customWidth="1"/>
    <col min="8978" max="9216" width="9.125" style="1"/>
    <col min="9217" max="9217" width="11.25" style="1" customWidth="1"/>
    <col min="9218" max="9228" width="9.125" style="1"/>
    <col min="9229" max="9229" width="9.625" style="1" bestFit="1" customWidth="1"/>
    <col min="9230" max="9232" width="9.125" style="1"/>
    <col min="9233" max="9233" width="10.375" style="1" customWidth="1"/>
    <col min="9234" max="9472" width="9.125" style="1"/>
    <col min="9473" max="9473" width="11.25" style="1" customWidth="1"/>
    <col min="9474" max="9484" width="9.125" style="1"/>
    <col min="9485" max="9485" width="9.625" style="1" bestFit="1" customWidth="1"/>
    <col min="9486" max="9488" width="9.125" style="1"/>
    <col min="9489" max="9489" width="10.375" style="1" customWidth="1"/>
    <col min="9490" max="9728" width="9.125" style="1"/>
    <col min="9729" max="9729" width="11.25" style="1" customWidth="1"/>
    <col min="9730" max="9740" width="9.125" style="1"/>
    <col min="9741" max="9741" width="9.625" style="1" bestFit="1" customWidth="1"/>
    <col min="9742" max="9744" width="9.125" style="1"/>
    <col min="9745" max="9745" width="10.375" style="1" customWidth="1"/>
    <col min="9746" max="9984" width="9.125" style="1"/>
    <col min="9985" max="9985" width="11.25" style="1" customWidth="1"/>
    <col min="9986" max="9996" width="9.125" style="1"/>
    <col min="9997" max="9997" width="9.625" style="1" bestFit="1" customWidth="1"/>
    <col min="9998" max="10000" width="9.125" style="1"/>
    <col min="10001" max="10001" width="10.375" style="1" customWidth="1"/>
    <col min="10002" max="10240" width="9.125" style="1"/>
    <col min="10241" max="10241" width="11.25" style="1" customWidth="1"/>
    <col min="10242" max="10252" width="9.125" style="1"/>
    <col min="10253" max="10253" width="9.625" style="1" bestFit="1" customWidth="1"/>
    <col min="10254" max="10256" width="9.125" style="1"/>
    <col min="10257" max="10257" width="10.375" style="1" customWidth="1"/>
    <col min="10258" max="10496" width="9.125" style="1"/>
    <col min="10497" max="10497" width="11.25" style="1" customWidth="1"/>
    <col min="10498" max="10508" width="9.125" style="1"/>
    <col min="10509" max="10509" width="9.625" style="1" bestFit="1" customWidth="1"/>
    <col min="10510" max="10512" width="9.125" style="1"/>
    <col min="10513" max="10513" width="10.375" style="1" customWidth="1"/>
    <col min="10514" max="10752" width="9.125" style="1"/>
    <col min="10753" max="10753" width="11.25" style="1" customWidth="1"/>
    <col min="10754" max="10764" width="9.125" style="1"/>
    <col min="10765" max="10765" width="9.625" style="1" bestFit="1" customWidth="1"/>
    <col min="10766" max="10768" width="9.125" style="1"/>
    <col min="10769" max="10769" width="10.375" style="1" customWidth="1"/>
    <col min="10770" max="11008" width="9.125" style="1"/>
    <col min="11009" max="11009" width="11.25" style="1" customWidth="1"/>
    <col min="11010" max="11020" width="9.125" style="1"/>
    <col min="11021" max="11021" width="9.625" style="1" bestFit="1" customWidth="1"/>
    <col min="11022" max="11024" width="9.125" style="1"/>
    <col min="11025" max="11025" width="10.375" style="1" customWidth="1"/>
    <col min="11026" max="11264" width="9.125" style="1"/>
    <col min="11265" max="11265" width="11.25" style="1" customWidth="1"/>
    <col min="11266" max="11276" width="9.125" style="1"/>
    <col min="11277" max="11277" width="9.625" style="1" bestFit="1" customWidth="1"/>
    <col min="11278" max="11280" width="9.125" style="1"/>
    <col min="11281" max="11281" width="10.375" style="1" customWidth="1"/>
    <col min="11282" max="11520" width="9.125" style="1"/>
    <col min="11521" max="11521" width="11.25" style="1" customWidth="1"/>
    <col min="11522" max="11532" width="9.125" style="1"/>
    <col min="11533" max="11533" width="9.625" style="1" bestFit="1" customWidth="1"/>
    <col min="11534" max="11536" width="9.125" style="1"/>
    <col min="11537" max="11537" width="10.375" style="1" customWidth="1"/>
    <col min="11538" max="11776" width="9.125" style="1"/>
    <col min="11777" max="11777" width="11.25" style="1" customWidth="1"/>
    <col min="11778" max="11788" width="9.125" style="1"/>
    <col min="11789" max="11789" width="9.625" style="1" bestFit="1" customWidth="1"/>
    <col min="11790" max="11792" width="9.125" style="1"/>
    <col min="11793" max="11793" width="10.375" style="1" customWidth="1"/>
    <col min="11794" max="12032" width="9.125" style="1"/>
    <col min="12033" max="12033" width="11.25" style="1" customWidth="1"/>
    <col min="12034" max="12044" width="9.125" style="1"/>
    <col min="12045" max="12045" width="9.625" style="1" bestFit="1" customWidth="1"/>
    <col min="12046" max="12048" width="9.125" style="1"/>
    <col min="12049" max="12049" width="10.375" style="1" customWidth="1"/>
    <col min="12050" max="12288" width="9.125" style="1"/>
    <col min="12289" max="12289" width="11.25" style="1" customWidth="1"/>
    <col min="12290" max="12300" width="9.125" style="1"/>
    <col min="12301" max="12301" width="9.625" style="1" bestFit="1" customWidth="1"/>
    <col min="12302" max="12304" width="9.125" style="1"/>
    <col min="12305" max="12305" width="10.375" style="1" customWidth="1"/>
    <col min="12306" max="12544" width="9.125" style="1"/>
    <col min="12545" max="12545" width="11.25" style="1" customWidth="1"/>
    <col min="12546" max="12556" width="9.125" style="1"/>
    <col min="12557" max="12557" width="9.625" style="1" bestFit="1" customWidth="1"/>
    <col min="12558" max="12560" width="9.125" style="1"/>
    <col min="12561" max="12561" width="10.375" style="1" customWidth="1"/>
    <col min="12562" max="12800" width="9.125" style="1"/>
    <col min="12801" max="12801" width="11.25" style="1" customWidth="1"/>
    <col min="12802" max="12812" width="9.125" style="1"/>
    <col min="12813" max="12813" width="9.625" style="1" bestFit="1" customWidth="1"/>
    <col min="12814" max="12816" width="9.125" style="1"/>
    <col min="12817" max="12817" width="10.375" style="1" customWidth="1"/>
    <col min="12818" max="13056" width="9.125" style="1"/>
    <col min="13057" max="13057" width="11.25" style="1" customWidth="1"/>
    <col min="13058" max="13068" width="9.125" style="1"/>
    <col min="13069" max="13069" width="9.625" style="1" bestFit="1" customWidth="1"/>
    <col min="13070" max="13072" width="9.125" style="1"/>
    <col min="13073" max="13073" width="10.375" style="1" customWidth="1"/>
    <col min="13074" max="13312" width="9.125" style="1"/>
    <col min="13313" max="13313" width="11.25" style="1" customWidth="1"/>
    <col min="13314" max="13324" width="9.125" style="1"/>
    <col min="13325" max="13325" width="9.625" style="1" bestFit="1" customWidth="1"/>
    <col min="13326" max="13328" width="9.125" style="1"/>
    <col min="13329" max="13329" width="10.375" style="1" customWidth="1"/>
    <col min="13330" max="13568" width="9.125" style="1"/>
    <col min="13569" max="13569" width="11.25" style="1" customWidth="1"/>
    <col min="13570" max="13580" width="9.125" style="1"/>
    <col min="13581" max="13581" width="9.625" style="1" bestFit="1" customWidth="1"/>
    <col min="13582" max="13584" width="9.125" style="1"/>
    <col min="13585" max="13585" width="10.375" style="1" customWidth="1"/>
    <col min="13586" max="13824" width="9.125" style="1"/>
    <col min="13825" max="13825" width="11.25" style="1" customWidth="1"/>
    <col min="13826" max="13836" width="9.125" style="1"/>
    <col min="13837" max="13837" width="9.625" style="1" bestFit="1" customWidth="1"/>
    <col min="13838" max="13840" width="9.125" style="1"/>
    <col min="13841" max="13841" width="10.375" style="1" customWidth="1"/>
    <col min="13842" max="14080" width="9.125" style="1"/>
    <col min="14081" max="14081" width="11.25" style="1" customWidth="1"/>
    <col min="14082" max="14092" width="9.125" style="1"/>
    <col min="14093" max="14093" width="9.625" style="1" bestFit="1" customWidth="1"/>
    <col min="14094" max="14096" width="9.125" style="1"/>
    <col min="14097" max="14097" width="10.375" style="1" customWidth="1"/>
    <col min="14098" max="14336" width="9.125" style="1"/>
    <col min="14337" max="14337" width="11.25" style="1" customWidth="1"/>
    <col min="14338" max="14348" width="9.125" style="1"/>
    <col min="14349" max="14349" width="9.625" style="1" bestFit="1" customWidth="1"/>
    <col min="14350" max="14352" width="9.125" style="1"/>
    <col min="14353" max="14353" width="10.375" style="1" customWidth="1"/>
    <col min="14354" max="14592" width="9.125" style="1"/>
    <col min="14593" max="14593" width="11.25" style="1" customWidth="1"/>
    <col min="14594" max="14604" width="9.125" style="1"/>
    <col min="14605" max="14605" width="9.625" style="1" bestFit="1" customWidth="1"/>
    <col min="14606" max="14608" width="9.125" style="1"/>
    <col min="14609" max="14609" width="10.375" style="1" customWidth="1"/>
    <col min="14610" max="14848" width="9.125" style="1"/>
    <col min="14849" max="14849" width="11.25" style="1" customWidth="1"/>
    <col min="14850" max="14860" width="9.125" style="1"/>
    <col min="14861" max="14861" width="9.625" style="1" bestFit="1" customWidth="1"/>
    <col min="14862" max="14864" width="9.125" style="1"/>
    <col min="14865" max="14865" width="10.375" style="1" customWidth="1"/>
    <col min="14866" max="15104" width="9.125" style="1"/>
    <col min="15105" max="15105" width="11.25" style="1" customWidth="1"/>
    <col min="15106" max="15116" width="9.125" style="1"/>
    <col min="15117" max="15117" width="9.625" style="1" bestFit="1" customWidth="1"/>
    <col min="15118" max="15120" width="9.125" style="1"/>
    <col min="15121" max="15121" width="10.375" style="1" customWidth="1"/>
    <col min="15122" max="15360" width="9.125" style="1"/>
    <col min="15361" max="15361" width="11.25" style="1" customWidth="1"/>
    <col min="15362" max="15372" width="9.125" style="1"/>
    <col min="15373" max="15373" width="9.625" style="1" bestFit="1" customWidth="1"/>
    <col min="15374" max="15376" width="9.125" style="1"/>
    <col min="15377" max="15377" width="10.375" style="1" customWidth="1"/>
    <col min="15378" max="15616" width="9.125" style="1"/>
    <col min="15617" max="15617" width="11.25" style="1" customWidth="1"/>
    <col min="15618" max="15628" width="9.125" style="1"/>
    <col min="15629" max="15629" width="9.625" style="1" bestFit="1" customWidth="1"/>
    <col min="15630" max="15632" width="9.125" style="1"/>
    <col min="15633" max="15633" width="10.375" style="1" customWidth="1"/>
    <col min="15634" max="15872" width="9.125" style="1"/>
    <col min="15873" max="15873" width="11.25" style="1" customWidth="1"/>
    <col min="15874" max="15884" width="9.125" style="1"/>
    <col min="15885" max="15885" width="9.625" style="1" bestFit="1" customWidth="1"/>
    <col min="15886" max="15888" width="9.125" style="1"/>
    <col min="15889" max="15889" width="10.375" style="1" customWidth="1"/>
    <col min="15890" max="16128" width="9.125" style="1"/>
    <col min="16129" max="16129" width="11.25" style="1" customWidth="1"/>
    <col min="16130" max="16140" width="9.125" style="1"/>
    <col min="16141" max="16141" width="9.625" style="1" bestFit="1" customWidth="1"/>
    <col min="16142" max="16144" width="9.125" style="1"/>
    <col min="16145" max="16145" width="10.375" style="1" customWidth="1"/>
    <col min="16146" max="16384" width="9.125" style="1"/>
  </cols>
  <sheetData>
    <row r="2" spans="1:4" x14ac:dyDescent="0.2">
      <c r="B2" s="2" t="s">
        <v>1</v>
      </c>
      <c r="C2" s="2" t="s">
        <v>2</v>
      </c>
    </row>
    <row r="3" spans="1:4" x14ac:dyDescent="0.2">
      <c r="A3" s="3" t="s">
        <v>117</v>
      </c>
      <c r="B3" s="4" t="e">
        <f>J40</f>
        <v>#DIV/0!</v>
      </c>
      <c r="C3" s="4" t="e">
        <f>-H40</f>
        <v>#DIV/0!</v>
      </c>
      <c r="D3" s="5"/>
    </row>
    <row r="4" spans="1:4" x14ac:dyDescent="0.2">
      <c r="A4" s="3" t="s">
        <v>118</v>
      </c>
      <c r="B4" s="4" t="e">
        <f t="shared" ref="B4:B22" si="0">J41</f>
        <v>#DIV/0!</v>
      </c>
      <c r="C4" s="4" t="e">
        <f t="shared" ref="C4:C22" si="1">-H41</f>
        <v>#DIV/0!</v>
      </c>
      <c r="D4" s="5"/>
    </row>
    <row r="5" spans="1:4" x14ac:dyDescent="0.2">
      <c r="A5" s="3" t="s">
        <v>50</v>
      </c>
      <c r="B5" s="4" t="e">
        <f t="shared" si="0"/>
        <v>#DIV/0!</v>
      </c>
      <c r="C5" s="4" t="e">
        <f t="shared" si="1"/>
        <v>#DIV/0!</v>
      </c>
      <c r="D5" s="5"/>
    </row>
    <row r="6" spans="1:4" x14ac:dyDescent="0.2">
      <c r="A6" s="3" t="s">
        <v>51</v>
      </c>
      <c r="B6" s="4" t="e">
        <f t="shared" si="0"/>
        <v>#DIV/0!</v>
      </c>
      <c r="C6" s="4" t="e">
        <f t="shared" si="1"/>
        <v>#DIV/0!</v>
      </c>
      <c r="D6" s="5"/>
    </row>
    <row r="7" spans="1:4" x14ac:dyDescent="0.2">
      <c r="A7" s="3" t="s">
        <v>52</v>
      </c>
      <c r="B7" s="4" t="e">
        <f t="shared" si="0"/>
        <v>#DIV/0!</v>
      </c>
      <c r="C7" s="4" t="e">
        <f t="shared" si="1"/>
        <v>#DIV/0!</v>
      </c>
      <c r="D7" s="5"/>
    </row>
    <row r="8" spans="1:4" x14ac:dyDescent="0.2">
      <c r="A8" s="3" t="s">
        <v>53</v>
      </c>
      <c r="B8" s="4" t="e">
        <f t="shared" si="0"/>
        <v>#DIV/0!</v>
      </c>
      <c r="C8" s="4" t="e">
        <f t="shared" si="1"/>
        <v>#DIV/0!</v>
      </c>
      <c r="D8" s="5"/>
    </row>
    <row r="9" spans="1:4" x14ac:dyDescent="0.2">
      <c r="A9" s="3" t="s">
        <v>54</v>
      </c>
      <c r="B9" s="4" t="e">
        <f t="shared" si="0"/>
        <v>#DIV/0!</v>
      </c>
      <c r="C9" s="4" t="e">
        <f t="shared" si="1"/>
        <v>#DIV/0!</v>
      </c>
      <c r="D9" s="5"/>
    </row>
    <row r="10" spans="1:4" x14ac:dyDescent="0.2">
      <c r="A10" s="3" t="s">
        <v>55</v>
      </c>
      <c r="B10" s="4" t="e">
        <f t="shared" si="0"/>
        <v>#DIV/0!</v>
      </c>
      <c r="C10" s="4" t="e">
        <f t="shared" si="1"/>
        <v>#DIV/0!</v>
      </c>
      <c r="D10" s="5"/>
    </row>
    <row r="11" spans="1:4" x14ac:dyDescent="0.2">
      <c r="A11" s="3" t="s">
        <v>35</v>
      </c>
      <c r="B11" s="4" t="e">
        <f t="shared" si="0"/>
        <v>#DIV/0!</v>
      </c>
      <c r="C11" s="4" t="e">
        <f t="shared" si="1"/>
        <v>#DIV/0!</v>
      </c>
      <c r="D11" s="5"/>
    </row>
    <row r="12" spans="1:4" x14ac:dyDescent="0.2">
      <c r="A12" s="3" t="s">
        <v>36</v>
      </c>
      <c r="B12" s="4" t="e">
        <f t="shared" si="0"/>
        <v>#DIV/0!</v>
      </c>
      <c r="C12" s="4" t="e">
        <f t="shared" si="1"/>
        <v>#DIV/0!</v>
      </c>
      <c r="D12" s="5"/>
    </row>
    <row r="13" spans="1:4" x14ac:dyDescent="0.2">
      <c r="A13" s="3" t="s">
        <v>37</v>
      </c>
      <c r="B13" s="4" t="e">
        <f t="shared" si="0"/>
        <v>#DIV/0!</v>
      </c>
      <c r="C13" s="4" t="e">
        <f t="shared" si="1"/>
        <v>#DIV/0!</v>
      </c>
      <c r="D13" s="5"/>
    </row>
    <row r="14" spans="1:4" x14ac:dyDescent="0.2">
      <c r="A14" s="3" t="s">
        <v>38</v>
      </c>
      <c r="B14" s="4" t="e">
        <f t="shared" si="0"/>
        <v>#DIV/0!</v>
      </c>
      <c r="C14" s="4" t="e">
        <f t="shared" si="1"/>
        <v>#DIV/0!</v>
      </c>
      <c r="D14" s="5"/>
    </row>
    <row r="15" spans="1:4" x14ac:dyDescent="0.2">
      <c r="A15" s="3" t="s">
        <v>56</v>
      </c>
      <c r="B15" s="4" t="e">
        <f t="shared" si="0"/>
        <v>#DIV/0!</v>
      </c>
      <c r="C15" s="4" t="e">
        <f t="shared" si="1"/>
        <v>#DIV/0!</v>
      </c>
      <c r="D15" s="5"/>
    </row>
    <row r="16" spans="1:4" x14ac:dyDescent="0.2">
      <c r="A16" s="3" t="s">
        <v>57</v>
      </c>
      <c r="B16" s="4" t="e">
        <f t="shared" si="0"/>
        <v>#DIV/0!</v>
      </c>
      <c r="C16" s="4" t="e">
        <f t="shared" si="1"/>
        <v>#DIV/0!</v>
      </c>
      <c r="D16" s="5"/>
    </row>
    <row r="17" spans="1:4" x14ac:dyDescent="0.2">
      <c r="A17" s="3" t="s">
        <v>58</v>
      </c>
      <c r="B17" s="4" t="e">
        <f t="shared" si="0"/>
        <v>#DIV/0!</v>
      </c>
      <c r="C17" s="4" t="e">
        <f t="shared" si="1"/>
        <v>#DIV/0!</v>
      </c>
      <c r="D17" s="5"/>
    </row>
    <row r="18" spans="1:4" x14ac:dyDescent="0.2">
      <c r="A18" s="3" t="s">
        <v>59</v>
      </c>
      <c r="B18" s="4" t="e">
        <f t="shared" si="0"/>
        <v>#DIV/0!</v>
      </c>
      <c r="C18" s="4" t="e">
        <f t="shared" si="1"/>
        <v>#DIV/0!</v>
      </c>
      <c r="D18" s="5"/>
    </row>
    <row r="19" spans="1:4" x14ac:dyDescent="0.2">
      <c r="A19" s="3" t="s">
        <v>60</v>
      </c>
      <c r="B19" s="4" t="e">
        <f t="shared" si="0"/>
        <v>#DIV/0!</v>
      </c>
      <c r="C19" s="4" t="e">
        <f t="shared" si="1"/>
        <v>#DIV/0!</v>
      </c>
      <c r="D19" s="5"/>
    </row>
    <row r="20" spans="1:4" x14ac:dyDescent="0.2">
      <c r="A20" s="3" t="s">
        <v>61</v>
      </c>
      <c r="B20" s="4" t="e">
        <f t="shared" si="0"/>
        <v>#DIV/0!</v>
      </c>
      <c r="C20" s="4" t="e">
        <f t="shared" si="1"/>
        <v>#DIV/0!</v>
      </c>
      <c r="D20" s="5"/>
    </row>
    <row r="21" spans="1:4" x14ac:dyDescent="0.2">
      <c r="A21" s="3" t="s">
        <v>62</v>
      </c>
      <c r="B21" s="4" t="e">
        <f t="shared" si="0"/>
        <v>#DIV/0!</v>
      </c>
      <c r="C21" s="4" t="e">
        <f t="shared" si="1"/>
        <v>#DIV/0!</v>
      </c>
      <c r="D21" s="5"/>
    </row>
    <row r="22" spans="1:4" x14ac:dyDescent="0.2">
      <c r="B22" s="4" t="e">
        <f t="shared" si="0"/>
        <v>#DIV/0!</v>
      </c>
      <c r="C22" s="4" t="e">
        <f t="shared" si="1"/>
        <v>#DIV/0!</v>
      </c>
      <c r="D22" s="5"/>
    </row>
    <row r="36" spans="1:17" ht="13.5" thickBot="1" x14ac:dyDescent="0.25">
      <c r="A36" s="338"/>
      <c r="B36" s="338"/>
      <c r="C36" s="338"/>
    </row>
    <row r="37" spans="1:17" ht="21.75" thickTop="1" thickBot="1" x14ac:dyDescent="0.35">
      <c r="A37" s="339" t="s">
        <v>120</v>
      </c>
      <c r="B37" s="340"/>
      <c r="C37" s="340"/>
      <c r="D37" s="340"/>
      <c r="E37" s="340"/>
      <c r="F37" s="340"/>
      <c r="G37" s="341"/>
      <c r="H37" s="341"/>
      <c r="I37" s="341"/>
      <c r="J37" s="341"/>
      <c r="K37" s="341"/>
      <c r="L37" s="340"/>
      <c r="M37" s="340"/>
      <c r="N37" s="340"/>
      <c r="O37" s="340"/>
      <c r="P37" s="340"/>
      <c r="Q37" s="342"/>
    </row>
    <row r="38" spans="1:17" ht="16.5" thickTop="1" x14ac:dyDescent="0.25">
      <c r="A38" s="343"/>
      <c r="B38" s="343"/>
      <c r="C38" s="343"/>
      <c r="D38" s="343"/>
      <c r="E38" s="343"/>
      <c r="F38" s="343"/>
      <c r="G38" s="344"/>
      <c r="H38" s="344"/>
      <c r="I38" s="344"/>
      <c r="J38" s="344"/>
      <c r="K38" s="344"/>
      <c r="L38" s="343"/>
      <c r="M38" s="343"/>
      <c r="N38" s="343"/>
      <c r="O38" s="343"/>
      <c r="P38" s="343"/>
      <c r="Q38" s="345"/>
    </row>
    <row r="39" spans="1:17" ht="15.75" x14ac:dyDescent="0.25">
      <c r="A39" s="114"/>
      <c r="B39" s="6"/>
      <c r="C39" s="6"/>
      <c r="D39" s="114"/>
      <c r="E39" s="114"/>
      <c r="F39" s="114"/>
      <c r="G39" s="7" t="s">
        <v>22</v>
      </c>
      <c r="H39" s="7" t="s">
        <v>64</v>
      </c>
      <c r="I39" s="7" t="s">
        <v>63</v>
      </c>
      <c r="J39" s="7" t="s">
        <v>65</v>
      </c>
      <c r="K39" s="7" t="s">
        <v>1</v>
      </c>
      <c r="L39" s="114"/>
      <c r="M39" s="114"/>
      <c r="N39" s="114"/>
      <c r="O39" s="114"/>
      <c r="P39" s="114"/>
      <c r="Q39" s="346"/>
    </row>
    <row r="40" spans="1:17" ht="15" x14ac:dyDescent="0.25">
      <c r="A40" s="8"/>
      <c r="B40" s="9"/>
      <c r="C40" s="9"/>
      <c r="D40" s="8"/>
      <c r="E40" s="8"/>
      <c r="F40" s="8"/>
      <c r="G40" s="10">
        <f t="shared" ref="G40:G58" si="2">I40+K40</f>
        <v>0</v>
      </c>
      <c r="H40" s="11" t="e">
        <f>I40/$G$59*100</f>
        <v>#DIV/0!</v>
      </c>
      <c r="I40" s="12">
        <f>'جمعیت تحت پوشش ابتدای سال'!C4+'جمعیت تحت پوشش ابتدای سال'!C5</f>
        <v>0</v>
      </c>
      <c r="J40" s="13" t="e">
        <f>K40/$G$59*100</f>
        <v>#DIV/0!</v>
      </c>
      <c r="K40" s="12">
        <f>'جمعیت تحت پوشش ابتدای سال'!B4+'جمعیت تحت پوشش ابتدای سال'!B5</f>
        <v>0</v>
      </c>
      <c r="L40" s="14"/>
      <c r="M40" s="15"/>
      <c r="N40" s="8"/>
      <c r="O40" s="15"/>
      <c r="P40" s="8"/>
      <c r="Q40" s="16" t="s">
        <v>119</v>
      </c>
    </row>
    <row r="41" spans="1:17" ht="15" x14ac:dyDescent="0.25">
      <c r="A41" s="8"/>
      <c r="B41" s="9"/>
      <c r="C41" s="9"/>
      <c r="D41" s="8"/>
      <c r="E41" s="8"/>
      <c r="F41" s="8"/>
      <c r="G41" s="10">
        <f t="shared" si="2"/>
        <v>0</v>
      </c>
      <c r="H41" s="11" t="e">
        <f t="shared" ref="H41:H59" si="3">I41/$G$59*100</f>
        <v>#DIV/0!</v>
      </c>
      <c r="I41" s="12">
        <f>'جمعیت تحت پوشش ابتدای سال'!C6</f>
        <v>0</v>
      </c>
      <c r="J41" s="13" t="e">
        <f t="shared" ref="J41:J59" si="4">K41/$G$59*100</f>
        <v>#DIV/0!</v>
      </c>
      <c r="K41" s="12">
        <f>'جمعیت تحت پوشش ابتدای سال'!B6</f>
        <v>0</v>
      </c>
      <c r="L41" s="14"/>
      <c r="M41" s="15"/>
      <c r="N41" s="8"/>
      <c r="O41" s="15"/>
      <c r="P41" s="8"/>
      <c r="Q41" s="17" t="s">
        <v>106</v>
      </c>
    </row>
    <row r="42" spans="1:17" ht="15" x14ac:dyDescent="0.25">
      <c r="A42" s="8"/>
      <c r="B42" s="9"/>
      <c r="C42" s="9"/>
      <c r="D42" s="8"/>
      <c r="E42" s="8"/>
      <c r="F42" s="8"/>
      <c r="G42" s="10">
        <f t="shared" si="2"/>
        <v>0</v>
      </c>
      <c r="H42" s="11" t="e">
        <f t="shared" si="3"/>
        <v>#DIV/0!</v>
      </c>
      <c r="I42" s="12">
        <f>'جمعیت تحت پوشش ابتدای سال'!C7+'جمعیت تحت پوشش ابتدای سال'!C8</f>
        <v>0</v>
      </c>
      <c r="J42" s="13" t="e">
        <f t="shared" si="4"/>
        <v>#DIV/0!</v>
      </c>
      <c r="K42" s="12">
        <f>'جمعیت تحت پوشش ابتدای سال'!B7+'جمعیت تحت پوشش ابتدای سال'!B8</f>
        <v>0</v>
      </c>
      <c r="L42" s="14"/>
      <c r="M42" s="15"/>
      <c r="N42" s="8"/>
      <c r="O42" s="15"/>
      <c r="P42" s="8"/>
      <c r="Q42" s="17" t="s">
        <v>66</v>
      </c>
    </row>
    <row r="43" spans="1:17" ht="15" x14ac:dyDescent="0.25">
      <c r="A43" s="8"/>
      <c r="B43" s="9"/>
      <c r="C43" s="9"/>
      <c r="D43" s="8"/>
      <c r="E43" s="8"/>
      <c r="F43" s="8"/>
      <c r="G43" s="10">
        <f t="shared" si="2"/>
        <v>0</v>
      </c>
      <c r="H43" s="11" t="e">
        <f t="shared" si="3"/>
        <v>#DIV/0!</v>
      </c>
      <c r="I43" s="12">
        <f>'جمعیت تحت پوشش ابتدای سال'!C9</f>
        <v>0</v>
      </c>
      <c r="J43" s="13" t="e">
        <f t="shared" si="4"/>
        <v>#DIV/0!</v>
      </c>
      <c r="K43" s="12">
        <f>'جمعیت تحت پوشش ابتدای سال'!B9</f>
        <v>0</v>
      </c>
      <c r="L43" s="14"/>
      <c r="M43" s="15"/>
      <c r="N43" s="8"/>
      <c r="O43" s="15"/>
      <c r="P43" s="8"/>
      <c r="Q43" s="17" t="s">
        <v>67</v>
      </c>
    </row>
    <row r="44" spans="1:17" ht="15" x14ac:dyDescent="0.25">
      <c r="A44" s="8"/>
      <c r="B44" s="9"/>
      <c r="C44" s="9"/>
      <c r="D44" s="8"/>
      <c r="E44" s="8"/>
      <c r="F44" s="8"/>
      <c r="G44" s="10">
        <f t="shared" si="2"/>
        <v>0</v>
      </c>
      <c r="H44" s="11" t="e">
        <f t="shared" si="3"/>
        <v>#DIV/0!</v>
      </c>
      <c r="I44" s="12">
        <f>'جمعیت تحت پوشش ابتدای سال'!C10+'جمعیت تحت پوشش ابتدای سال'!C11</f>
        <v>0</v>
      </c>
      <c r="J44" s="13" t="e">
        <f t="shared" si="4"/>
        <v>#DIV/0!</v>
      </c>
      <c r="K44" s="12">
        <f>'جمعیت تحت پوشش ابتدای سال'!B10+'جمعیت تحت پوشش ابتدای سال'!B11</f>
        <v>0</v>
      </c>
      <c r="L44" s="14"/>
      <c r="M44" s="15"/>
      <c r="N44" s="8"/>
      <c r="O44" s="15"/>
      <c r="P44" s="8"/>
      <c r="Q44" s="17" t="s">
        <v>68</v>
      </c>
    </row>
    <row r="45" spans="1:17" ht="15" x14ac:dyDescent="0.25">
      <c r="A45" s="8"/>
      <c r="B45" s="9"/>
      <c r="C45" s="9"/>
      <c r="D45" s="8"/>
      <c r="E45" s="8"/>
      <c r="F45" s="8"/>
      <c r="G45" s="10">
        <f t="shared" si="2"/>
        <v>0</v>
      </c>
      <c r="H45" s="11" t="e">
        <f t="shared" si="3"/>
        <v>#DIV/0!</v>
      </c>
      <c r="I45" s="12">
        <f>'جمعیت تحت پوشش ابتدای سال'!C12</f>
        <v>0</v>
      </c>
      <c r="J45" s="13" t="e">
        <f t="shared" si="4"/>
        <v>#DIV/0!</v>
      </c>
      <c r="K45" s="12">
        <f>'جمعیت تحت پوشش ابتدای سال'!B12</f>
        <v>0</v>
      </c>
      <c r="L45" s="14"/>
      <c r="M45" s="15"/>
      <c r="N45" s="8"/>
      <c r="O45" s="15"/>
      <c r="P45" s="8"/>
      <c r="Q45" s="17" t="s">
        <v>69</v>
      </c>
    </row>
    <row r="46" spans="1:17" ht="15" x14ac:dyDescent="0.25">
      <c r="A46" s="8"/>
      <c r="B46" s="9"/>
      <c r="C46" s="9"/>
      <c r="D46" s="8"/>
      <c r="E46" s="8"/>
      <c r="F46" s="8"/>
      <c r="G46" s="10">
        <f t="shared" si="2"/>
        <v>0</v>
      </c>
      <c r="H46" s="11" t="e">
        <f t="shared" si="3"/>
        <v>#DIV/0!</v>
      </c>
      <c r="I46" s="12">
        <f>'جمعیت تحت پوشش ابتدای سال'!C13</f>
        <v>0</v>
      </c>
      <c r="J46" s="13" t="e">
        <f t="shared" si="4"/>
        <v>#DIV/0!</v>
      </c>
      <c r="K46" s="12">
        <f>'جمعیت تحت پوشش ابتدای سال'!B13</f>
        <v>0</v>
      </c>
      <c r="L46" s="14"/>
      <c r="M46" s="15"/>
      <c r="N46" s="8"/>
      <c r="O46" s="15"/>
      <c r="P46" s="8"/>
      <c r="Q46" s="17" t="s">
        <v>70</v>
      </c>
    </row>
    <row r="47" spans="1:17" ht="15" x14ac:dyDescent="0.25">
      <c r="A47" s="8"/>
      <c r="B47" s="9"/>
      <c r="C47" s="9"/>
      <c r="D47" s="8"/>
      <c r="E47" s="8"/>
      <c r="F47" s="8"/>
      <c r="G47" s="10">
        <f t="shared" si="2"/>
        <v>0</v>
      </c>
      <c r="H47" s="11" t="e">
        <f t="shared" si="3"/>
        <v>#DIV/0!</v>
      </c>
      <c r="I47" s="12">
        <f>'جمعیت تحت پوشش ابتدای سال'!C14</f>
        <v>0</v>
      </c>
      <c r="J47" s="13" t="e">
        <f t="shared" si="4"/>
        <v>#DIV/0!</v>
      </c>
      <c r="K47" s="12">
        <f>'جمعیت تحت پوشش ابتدای سال'!B14</f>
        <v>0</v>
      </c>
      <c r="L47" s="14"/>
      <c r="M47" s="15"/>
      <c r="N47" s="8"/>
      <c r="O47" s="15"/>
      <c r="P47" s="8"/>
      <c r="Q47" s="17" t="s">
        <v>71</v>
      </c>
    </row>
    <row r="48" spans="1:17" ht="15" x14ac:dyDescent="0.25">
      <c r="A48" s="8"/>
      <c r="B48" s="9"/>
      <c r="C48" s="9"/>
      <c r="D48" s="8"/>
      <c r="E48" s="8"/>
      <c r="F48" s="8"/>
      <c r="G48" s="10">
        <f t="shared" si="2"/>
        <v>0</v>
      </c>
      <c r="H48" s="11" t="e">
        <f t="shared" si="3"/>
        <v>#DIV/0!</v>
      </c>
      <c r="I48" s="12">
        <f>'جمعیت تحت پوشش ابتدای سال'!C15</f>
        <v>0</v>
      </c>
      <c r="J48" s="13" t="e">
        <f t="shared" si="4"/>
        <v>#DIV/0!</v>
      </c>
      <c r="K48" s="12">
        <f>'جمعیت تحت پوشش ابتدای سال'!B15</f>
        <v>0</v>
      </c>
      <c r="L48" s="14"/>
      <c r="M48" s="15"/>
      <c r="N48" s="8"/>
      <c r="O48" s="15"/>
      <c r="P48" s="8"/>
      <c r="Q48" s="17" t="s">
        <v>72</v>
      </c>
    </row>
    <row r="49" spans="1:17" ht="15" x14ac:dyDescent="0.25">
      <c r="A49" s="8"/>
      <c r="B49" s="9"/>
      <c r="C49" s="9"/>
      <c r="D49" s="8"/>
      <c r="E49" s="8"/>
      <c r="F49" s="8"/>
      <c r="G49" s="10">
        <f t="shared" si="2"/>
        <v>0</v>
      </c>
      <c r="H49" s="11" t="e">
        <f t="shared" si="3"/>
        <v>#DIV/0!</v>
      </c>
      <c r="I49" s="12">
        <f>'جمعیت تحت پوشش ابتدای سال'!C16</f>
        <v>0</v>
      </c>
      <c r="J49" s="13" t="e">
        <f t="shared" si="4"/>
        <v>#DIV/0!</v>
      </c>
      <c r="K49" s="12">
        <f>'جمعیت تحت پوشش ابتدای سال'!B16</f>
        <v>0</v>
      </c>
      <c r="L49" s="14"/>
      <c r="M49" s="15"/>
      <c r="N49" s="8"/>
      <c r="O49" s="15"/>
      <c r="P49" s="8"/>
      <c r="Q49" s="17" t="s">
        <v>73</v>
      </c>
    </row>
    <row r="50" spans="1:17" ht="15" x14ac:dyDescent="0.25">
      <c r="A50" s="8"/>
      <c r="B50" s="9"/>
      <c r="C50" s="9"/>
      <c r="D50" s="8"/>
      <c r="E50" s="8"/>
      <c r="F50" s="8"/>
      <c r="G50" s="10">
        <f t="shared" si="2"/>
        <v>0</v>
      </c>
      <c r="H50" s="11" t="e">
        <f t="shared" si="3"/>
        <v>#DIV/0!</v>
      </c>
      <c r="I50" s="12">
        <f>'جمعیت تحت پوشش ابتدای سال'!C17</f>
        <v>0</v>
      </c>
      <c r="J50" s="13" t="e">
        <f t="shared" si="4"/>
        <v>#DIV/0!</v>
      </c>
      <c r="K50" s="12">
        <f>'جمعیت تحت پوشش ابتدای سال'!B17</f>
        <v>0</v>
      </c>
      <c r="L50" s="14"/>
      <c r="M50" s="15"/>
      <c r="N50" s="8"/>
      <c r="O50" s="15"/>
      <c r="P50" s="8"/>
      <c r="Q50" s="17" t="s">
        <v>74</v>
      </c>
    </row>
    <row r="51" spans="1:17" ht="15" x14ac:dyDescent="0.25">
      <c r="A51" s="8"/>
      <c r="B51" s="9"/>
      <c r="C51" s="9"/>
      <c r="D51" s="8"/>
      <c r="E51" s="8"/>
      <c r="F51" s="8"/>
      <c r="G51" s="10">
        <f t="shared" si="2"/>
        <v>0</v>
      </c>
      <c r="H51" s="11" t="e">
        <f t="shared" si="3"/>
        <v>#DIV/0!</v>
      </c>
      <c r="I51" s="12">
        <f>'جمعیت تحت پوشش ابتدای سال'!C18</f>
        <v>0</v>
      </c>
      <c r="J51" s="13" t="e">
        <f t="shared" si="4"/>
        <v>#DIV/0!</v>
      </c>
      <c r="K51" s="12">
        <f>'جمعیت تحت پوشش ابتدای سال'!B18</f>
        <v>0</v>
      </c>
      <c r="L51" s="14"/>
      <c r="M51" s="15"/>
      <c r="N51" s="8"/>
      <c r="O51" s="15"/>
      <c r="P51" s="8"/>
      <c r="Q51" s="17" t="s">
        <v>75</v>
      </c>
    </row>
    <row r="52" spans="1:17" ht="15" x14ac:dyDescent="0.25">
      <c r="A52" s="8"/>
      <c r="B52" s="9"/>
      <c r="C52" s="9"/>
      <c r="D52" s="8"/>
      <c r="E52" s="8"/>
      <c r="F52" s="8"/>
      <c r="G52" s="10">
        <f t="shared" si="2"/>
        <v>0</v>
      </c>
      <c r="H52" s="11" t="e">
        <f t="shared" si="3"/>
        <v>#DIV/0!</v>
      </c>
      <c r="I52" s="12">
        <f>'جمعیت تحت پوشش ابتدای سال'!C19</f>
        <v>0</v>
      </c>
      <c r="J52" s="13" t="e">
        <f t="shared" si="4"/>
        <v>#DIV/0!</v>
      </c>
      <c r="K52" s="12">
        <f>'جمعیت تحت پوشش ابتدای سال'!B19</f>
        <v>0</v>
      </c>
      <c r="L52" s="14"/>
      <c r="M52" s="15"/>
      <c r="N52" s="8"/>
      <c r="O52" s="15"/>
      <c r="P52" s="8"/>
      <c r="Q52" s="17" t="s">
        <v>76</v>
      </c>
    </row>
    <row r="53" spans="1:17" ht="15" x14ac:dyDescent="0.25">
      <c r="A53" s="8"/>
      <c r="B53" s="9"/>
      <c r="C53" s="9"/>
      <c r="D53" s="8"/>
      <c r="E53" s="8"/>
      <c r="F53" s="8"/>
      <c r="G53" s="10">
        <f t="shared" si="2"/>
        <v>0</v>
      </c>
      <c r="H53" s="11" t="e">
        <f t="shared" si="3"/>
        <v>#DIV/0!</v>
      </c>
      <c r="I53" s="12">
        <f>'جمعیت تحت پوشش ابتدای سال'!C20</f>
        <v>0</v>
      </c>
      <c r="J53" s="13" t="e">
        <f t="shared" si="4"/>
        <v>#DIV/0!</v>
      </c>
      <c r="K53" s="12">
        <f>'جمعیت تحت پوشش ابتدای سال'!B20</f>
        <v>0</v>
      </c>
      <c r="L53" s="14"/>
      <c r="M53" s="15"/>
      <c r="N53" s="8"/>
      <c r="O53" s="15"/>
      <c r="P53" s="8"/>
      <c r="Q53" s="17" t="s">
        <v>77</v>
      </c>
    </row>
    <row r="54" spans="1:17" ht="15" x14ac:dyDescent="0.25">
      <c r="A54" s="8"/>
      <c r="B54" s="9"/>
      <c r="C54" s="9"/>
      <c r="D54" s="8"/>
      <c r="E54" s="8"/>
      <c r="F54" s="8"/>
      <c r="G54" s="10">
        <f t="shared" si="2"/>
        <v>0</v>
      </c>
      <c r="H54" s="11" t="e">
        <f t="shared" si="3"/>
        <v>#DIV/0!</v>
      </c>
      <c r="I54" s="12">
        <f>'جمعیت تحت پوشش ابتدای سال'!C21</f>
        <v>0</v>
      </c>
      <c r="J54" s="13" t="e">
        <f t="shared" si="4"/>
        <v>#DIV/0!</v>
      </c>
      <c r="K54" s="12">
        <f>'جمعیت تحت پوشش ابتدای سال'!B21</f>
        <v>0</v>
      </c>
      <c r="L54" s="14"/>
      <c r="M54" s="15"/>
      <c r="N54" s="8"/>
      <c r="O54" s="15"/>
      <c r="P54" s="8"/>
      <c r="Q54" s="17" t="s">
        <v>78</v>
      </c>
    </row>
    <row r="55" spans="1:17" ht="15" x14ac:dyDescent="0.25">
      <c r="A55" s="8"/>
      <c r="B55" s="9"/>
      <c r="C55" s="9"/>
      <c r="D55" s="8"/>
      <c r="E55" s="8"/>
      <c r="F55" s="8"/>
      <c r="G55" s="10">
        <f t="shared" si="2"/>
        <v>0</v>
      </c>
      <c r="H55" s="11" t="e">
        <f t="shared" si="3"/>
        <v>#DIV/0!</v>
      </c>
      <c r="I55" s="12">
        <f>'جمعیت تحت پوشش ابتدای سال'!C22</f>
        <v>0</v>
      </c>
      <c r="J55" s="13" t="e">
        <f t="shared" si="4"/>
        <v>#DIV/0!</v>
      </c>
      <c r="K55" s="12">
        <f>'جمعیت تحت پوشش ابتدای سال'!B22</f>
        <v>0</v>
      </c>
      <c r="L55" s="14"/>
      <c r="M55" s="15"/>
      <c r="N55" s="8"/>
      <c r="O55" s="15"/>
      <c r="P55" s="8"/>
      <c r="Q55" s="17" t="s">
        <v>79</v>
      </c>
    </row>
    <row r="56" spans="1:17" ht="15" x14ac:dyDescent="0.25">
      <c r="A56" s="8"/>
      <c r="B56" s="9"/>
      <c r="C56" s="9"/>
      <c r="D56" s="8"/>
      <c r="E56" s="8"/>
      <c r="F56" s="8"/>
      <c r="G56" s="10">
        <f t="shared" si="2"/>
        <v>0</v>
      </c>
      <c r="H56" s="11" t="e">
        <f t="shared" si="3"/>
        <v>#DIV/0!</v>
      </c>
      <c r="I56" s="12">
        <f>'جمعیت تحت پوشش ابتدای سال'!C23</f>
        <v>0</v>
      </c>
      <c r="J56" s="13" t="e">
        <f t="shared" si="4"/>
        <v>#DIV/0!</v>
      </c>
      <c r="K56" s="12">
        <f>'جمعیت تحت پوشش ابتدای سال'!B23</f>
        <v>0</v>
      </c>
      <c r="L56" s="14"/>
      <c r="M56" s="15"/>
      <c r="N56" s="8"/>
      <c r="O56" s="15"/>
      <c r="P56" s="8"/>
      <c r="Q56" s="17" t="s">
        <v>80</v>
      </c>
    </row>
    <row r="57" spans="1:17" ht="15" x14ac:dyDescent="0.25">
      <c r="A57" s="8"/>
      <c r="B57" s="9"/>
      <c r="C57" s="9"/>
      <c r="D57" s="8"/>
      <c r="E57" s="8"/>
      <c r="F57" s="8"/>
      <c r="G57" s="10">
        <f t="shared" si="2"/>
        <v>0</v>
      </c>
      <c r="H57" s="11" t="e">
        <f t="shared" si="3"/>
        <v>#DIV/0!</v>
      </c>
      <c r="I57" s="12">
        <f>'جمعیت تحت پوشش ابتدای سال'!C24</f>
        <v>0</v>
      </c>
      <c r="J57" s="13" t="e">
        <f t="shared" si="4"/>
        <v>#DIV/0!</v>
      </c>
      <c r="K57" s="12">
        <f>'جمعیت تحت پوشش ابتدای سال'!B24</f>
        <v>0</v>
      </c>
      <c r="L57" s="14"/>
      <c r="M57" s="15"/>
      <c r="N57" s="8"/>
      <c r="O57" s="15"/>
      <c r="P57" s="8"/>
      <c r="Q57" s="17" t="s">
        <v>81</v>
      </c>
    </row>
    <row r="58" spans="1:17" ht="15" x14ac:dyDescent="0.25">
      <c r="A58" s="8"/>
      <c r="B58" s="9"/>
      <c r="C58" s="9"/>
      <c r="D58" s="8"/>
      <c r="E58" s="8"/>
      <c r="F58" s="8"/>
      <c r="G58" s="10">
        <f t="shared" si="2"/>
        <v>0</v>
      </c>
      <c r="H58" s="11" t="e">
        <f t="shared" si="3"/>
        <v>#DIV/0!</v>
      </c>
      <c r="I58" s="12">
        <f>'جمعیت تحت پوشش ابتدای سال'!C25</f>
        <v>0</v>
      </c>
      <c r="J58" s="13" t="e">
        <f t="shared" si="4"/>
        <v>#DIV/0!</v>
      </c>
      <c r="K58" s="12">
        <f>'جمعیت تحت پوشش ابتدای سال'!B25</f>
        <v>0</v>
      </c>
      <c r="L58" s="14"/>
      <c r="M58" s="15"/>
      <c r="N58" s="8"/>
      <c r="O58" s="15"/>
      <c r="P58" s="8"/>
      <c r="Q58" s="17" t="s">
        <v>82</v>
      </c>
    </row>
    <row r="59" spans="1:17" ht="15" x14ac:dyDescent="0.25">
      <c r="A59" s="14"/>
      <c r="B59" s="18"/>
      <c r="C59" s="18"/>
      <c r="D59" s="14"/>
      <c r="E59" s="14"/>
      <c r="F59" s="14"/>
      <c r="G59" s="19">
        <f>SUM(G40:G58)</f>
        <v>0</v>
      </c>
      <c r="H59" s="11" t="e">
        <f t="shared" si="3"/>
        <v>#DIV/0!</v>
      </c>
      <c r="I59" s="20">
        <f>SUM(I40:I58)</f>
        <v>0</v>
      </c>
      <c r="J59" s="13" t="e">
        <f t="shared" si="4"/>
        <v>#DIV/0!</v>
      </c>
      <c r="K59" s="20">
        <f>SUM(K40:K58)</f>
        <v>0</v>
      </c>
      <c r="L59" s="14"/>
      <c r="M59" s="15"/>
      <c r="N59" s="14"/>
      <c r="O59" s="15"/>
      <c r="P59" s="14"/>
      <c r="Q59" s="21" t="s">
        <v>83</v>
      </c>
    </row>
  </sheetData>
  <sheetProtection algorithmName="SHA-512" hashValue="gLdPaBdVoAjUYxRSj5Hp5WesYlKCPrUpPBQ9XDzTnxkKnUlmQ6/DJp+77lAM3BIqWbTYlAgqQpbs3GhFrJgAVw==" saltValue="/KQAaoz65yCP5Q9SsNdGQA==" spinCount="100000" sheet="1" objects="1" scenarios="1"/>
  <mergeCells count="7">
    <mergeCell ref="A36:C36"/>
    <mergeCell ref="A37:Q37"/>
    <mergeCell ref="A38:C38"/>
    <mergeCell ref="D38:F38"/>
    <mergeCell ref="G38:K38"/>
    <mergeCell ref="L38:P38"/>
    <mergeCell ref="Q38:Q39"/>
  </mergeCells>
  <dataValidations count="1">
    <dataValidation type="custom" allowBlank="1" showInputMessage="1" showErrorMessage="1" sqref="A2:C22 A37:Q59">
      <formula1>FALSE</formula1>
    </dataValidation>
  </dataValidation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</sheetPr>
  <dimension ref="A1:S29"/>
  <sheetViews>
    <sheetView rightToLeft="1" zoomScale="85" zoomScaleNormal="85" workbookViewId="0">
      <selection activeCell="E10" sqref="E10"/>
    </sheetView>
  </sheetViews>
  <sheetFormatPr defaultColWidth="9.125" defaultRowHeight="14.25" x14ac:dyDescent="0.2"/>
  <cols>
    <col min="1" max="1" width="30.625" style="83" customWidth="1"/>
    <col min="2" max="2" width="11.75" style="32" customWidth="1"/>
    <col min="3" max="3" width="1.875" style="32" customWidth="1"/>
    <col min="4" max="4" width="32" style="83" customWidth="1"/>
    <col min="5" max="5" width="14.25" style="32" customWidth="1"/>
    <col min="6" max="6" width="1.875" style="32" customWidth="1"/>
    <col min="7" max="7" width="23.75" style="83" customWidth="1"/>
    <col min="8" max="8" width="11.25" style="32" customWidth="1"/>
    <col min="9" max="9" width="1.875" style="32" customWidth="1"/>
    <col min="10" max="10" width="28.75" style="83" customWidth="1"/>
    <col min="11" max="11" width="10.125" style="32" customWidth="1"/>
    <col min="12" max="12" width="1.625" style="32" customWidth="1"/>
    <col min="13" max="13" width="32.125" style="83" customWidth="1"/>
    <col min="14" max="14" width="10.625" style="32" customWidth="1"/>
    <col min="15" max="15" width="1.375" style="32" customWidth="1"/>
    <col min="16" max="16" width="35.125" style="32" customWidth="1"/>
    <col min="17" max="17" width="9.875" style="32" customWidth="1"/>
    <col min="18" max="18" width="1.375" style="32" customWidth="1"/>
    <col min="19" max="16384" width="9.125" style="32"/>
  </cols>
  <sheetData>
    <row r="1" spans="1:19" ht="18.75" customHeight="1" thickBot="1" x14ac:dyDescent="0.25">
      <c r="A1" s="347" t="s">
        <v>167</v>
      </c>
      <c r="B1" s="348"/>
      <c r="C1" s="348"/>
      <c r="D1" s="348"/>
      <c r="E1" s="349"/>
      <c r="F1" s="216"/>
      <c r="G1" s="356" t="s">
        <v>166</v>
      </c>
      <c r="H1" s="357"/>
      <c r="I1" s="355"/>
      <c r="J1" s="356" t="s">
        <v>165</v>
      </c>
      <c r="K1" s="357"/>
      <c r="L1" s="370"/>
      <c r="M1" s="350" t="s">
        <v>168</v>
      </c>
      <c r="N1" s="351"/>
      <c r="O1" s="351"/>
      <c r="P1" s="351"/>
      <c r="Q1" s="352"/>
      <c r="R1" s="359"/>
    </row>
    <row r="2" spans="1:19" ht="18.75" customHeight="1" x14ac:dyDescent="0.2">
      <c r="A2" s="217" t="s">
        <v>136</v>
      </c>
      <c r="B2" s="161">
        <f>'جمعیت تحت پوشش ابتدای سال'!L4</f>
        <v>0</v>
      </c>
      <c r="C2" s="218"/>
      <c r="D2" s="219" t="s">
        <v>141</v>
      </c>
      <c r="E2" s="162">
        <f>IFERROR(B2/B13*100,0)</f>
        <v>0</v>
      </c>
      <c r="F2" s="220"/>
      <c r="G2" s="221" t="s">
        <v>48</v>
      </c>
      <c r="H2" s="163">
        <f>'جمعیت تحت پوشش ابتدای سال'!D26</f>
        <v>0</v>
      </c>
      <c r="I2" s="355"/>
      <c r="J2" s="221" t="s">
        <v>145</v>
      </c>
      <c r="K2" s="164">
        <f>'جمعیت تحت پوشش ابتدای سال'!B26</f>
        <v>0</v>
      </c>
      <c r="L2" s="355"/>
      <c r="M2" s="221" t="s">
        <v>151</v>
      </c>
      <c r="N2" s="165">
        <f>'جمعیت تحت پوشش ابتدای سال'!F26</f>
        <v>0</v>
      </c>
      <c r="O2" s="372"/>
      <c r="P2" s="222" t="s">
        <v>159</v>
      </c>
      <c r="Q2" s="166">
        <f>IFERROR(N2/N10*100,0)</f>
        <v>0</v>
      </c>
      <c r="R2" s="360"/>
    </row>
    <row r="3" spans="1:19" ht="18.75" customHeight="1" x14ac:dyDescent="0.2">
      <c r="A3" s="223" t="s">
        <v>31</v>
      </c>
      <c r="B3" s="167">
        <f>'جمعیت تحت پوشش ابتدای سال'!M5</f>
        <v>0</v>
      </c>
      <c r="C3" s="224"/>
      <c r="D3" s="225" t="s">
        <v>26</v>
      </c>
      <c r="E3" s="166">
        <f>IFERROR(B3/B13*100,0)</f>
        <v>0</v>
      </c>
      <c r="F3" s="220"/>
      <c r="G3" s="221" t="s">
        <v>149</v>
      </c>
      <c r="H3" s="167">
        <f>'جمعیت تحت پوشش ابتدای سال'!E26</f>
        <v>0</v>
      </c>
      <c r="I3" s="355"/>
      <c r="J3" s="221" t="s">
        <v>146</v>
      </c>
      <c r="K3" s="164">
        <f>'جمعیت تحت پوشش ابتدای سال'!C26</f>
        <v>0</v>
      </c>
      <c r="L3" s="355"/>
      <c r="M3" s="221" t="s">
        <v>153</v>
      </c>
      <c r="N3" s="165">
        <f>'جمعیت تحت پوشش ابتدای سال'!I26</f>
        <v>0</v>
      </c>
      <c r="O3" s="373"/>
      <c r="P3" s="222" t="s">
        <v>160</v>
      </c>
      <c r="Q3" s="166">
        <f>IFERROR(N3/N10*100,0)</f>
        <v>0</v>
      </c>
      <c r="R3" s="360"/>
    </row>
    <row r="4" spans="1:19" ht="18.75" customHeight="1" x14ac:dyDescent="0.2">
      <c r="A4" s="223" t="s">
        <v>32</v>
      </c>
      <c r="B4" s="167">
        <f>'جمعیت تحت پوشش ابتدای سال'!M6</f>
        <v>0</v>
      </c>
      <c r="C4" s="224"/>
      <c r="D4" s="225" t="s">
        <v>27</v>
      </c>
      <c r="E4" s="166">
        <f>IFERROR(B4/B13*100,0)</f>
        <v>0</v>
      </c>
      <c r="F4" s="220"/>
      <c r="G4" s="353"/>
      <c r="H4" s="354"/>
      <c r="I4" s="355"/>
      <c r="J4" s="353"/>
      <c r="K4" s="354"/>
      <c r="L4" s="355"/>
      <c r="M4" s="221" t="s">
        <v>155</v>
      </c>
      <c r="N4" s="165">
        <f>N2+N3</f>
        <v>0</v>
      </c>
      <c r="O4" s="373"/>
      <c r="P4" s="222" t="s">
        <v>163</v>
      </c>
      <c r="Q4" s="166">
        <f>IFERROR(N4/N10*100,0)</f>
        <v>0</v>
      </c>
      <c r="R4" s="360"/>
      <c r="S4" s="33"/>
    </row>
    <row r="5" spans="1:19" ht="18.75" customHeight="1" x14ac:dyDescent="0.2">
      <c r="A5" s="223" t="s">
        <v>137</v>
      </c>
      <c r="B5" s="167">
        <f>'جمعیت تحت پوشش ابتدای سال'!M7</f>
        <v>0</v>
      </c>
      <c r="C5" s="224"/>
      <c r="D5" s="225" t="s">
        <v>137</v>
      </c>
      <c r="E5" s="166">
        <f>IFERROR(B5/B13*100,0)</f>
        <v>0</v>
      </c>
      <c r="F5" s="220"/>
      <c r="G5" s="225" t="s">
        <v>43</v>
      </c>
      <c r="H5" s="166">
        <f>IFERROR(H2/H8*100,0)</f>
        <v>0</v>
      </c>
      <c r="I5" s="355"/>
      <c r="J5" s="225" t="s">
        <v>147</v>
      </c>
      <c r="K5" s="166">
        <f>IFERROR(K2/K8*100,0)</f>
        <v>0</v>
      </c>
      <c r="L5" s="355"/>
      <c r="M5" s="378"/>
      <c r="N5" s="379"/>
      <c r="O5" s="373"/>
      <c r="P5" s="380"/>
      <c r="Q5" s="381"/>
      <c r="R5" s="360"/>
    </row>
    <row r="6" spans="1:19" ht="18.75" customHeight="1" x14ac:dyDescent="0.2">
      <c r="A6" s="223" t="s">
        <v>138</v>
      </c>
      <c r="B6" s="167">
        <f>'جمعیت تحت پوشش ابتدای سال'!M8</f>
        <v>0</v>
      </c>
      <c r="C6" s="224"/>
      <c r="D6" s="225" t="s">
        <v>138</v>
      </c>
      <c r="E6" s="166">
        <f>IFERROR(B6/B13*100,0)</f>
        <v>0</v>
      </c>
      <c r="F6" s="220"/>
      <c r="G6" s="225" t="s">
        <v>150</v>
      </c>
      <c r="H6" s="166">
        <f>IFERROR(H3/H8*100,0)</f>
        <v>0</v>
      </c>
      <c r="I6" s="355"/>
      <c r="J6" s="225" t="s">
        <v>148</v>
      </c>
      <c r="K6" s="166">
        <f>IFERROR(K3/K8*100,0)</f>
        <v>0</v>
      </c>
      <c r="L6" s="355"/>
      <c r="M6" s="221" t="s">
        <v>152</v>
      </c>
      <c r="N6" s="168">
        <f>'جمعیت تحت پوشش ابتدای سال'!G26</f>
        <v>0</v>
      </c>
      <c r="O6" s="373"/>
      <c r="P6" s="222" t="s">
        <v>161</v>
      </c>
      <c r="Q6" s="166">
        <f>IFERROR(N6/N10*100,0)</f>
        <v>0</v>
      </c>
      <c r="R6" s="360"/>
    </row>
    <row r="7" spans="1:19" ht="18.75" customHeight="1" x14ac:dyDescent="0.2">
      <c r="A7" s="223" t="s">
        <v>139</v>
      </c>
      <c r="B7" s="167">
        <f>'جمعیت تحت پوشش ابتدای سال'!M9</f>
        <v>0</v>
      </c>
      <c r="C7" s="224"/>
      <c r="D7" s="225" t="s">
        <v>139</v>
      </c>
      <c r="E7" s="166">
        <f>IFERROR(B7/B13*100,0)</f>
        <v>0</v>
      </c>
      <c r="F7" s="220"/>
      <c r="G7" s="353"/>
      <c r="H7" s="354"/>
      <c r="I7" s="355"/>
      <c r="J7" s="353"/>
      <c r="K7" s="354"/>
      <c r="L7" s="355"/>
      <c r="M7" s="221" t="s">
        <v>154</v>
      </c>
      <c r="N7" s="168">
        <f>'جمعیت تحت پوشش ابتدای سال'!H26</f>
        <v>0</v>
      </c>
      <c r="O7" s="373"/>
      <c r="P7" s="222" t="s">
        <v>162</v>
      </c>
      <c r="Q7" s="166">
        <f>IFERROR(N7/N10*100,0)</f>
        <v>0</v>
      </c>
      <c r="R7" s="360"/>
    </row>
    <row r="8" spans="1:19" ht="18.75" customHeight="1" thickBot="1" x14ac:dyDescent="0.25">
      <c r="A8" s="223" t="s">
        <v>140</v>
      </c>
      <c r="B8" s="167">
        <f>'جمعیت تحت پوشش ابتدای سال'!M10</f>
        <v>0</v>
      </c>
      <c r="C8" s="224"/>
      <c r="D8" s="225" t="s">
        <v>140</v>
      </c>
      <c r="E8" s="166">
        <f>IFERROR(B8/B13*100,0)</f>
        <v>0</v>
      </c>
      <c r="F8" s="220"/>
      <c r="G8" s="226" t="s">
        <v>157</v>
      </c>
      <c r="H8" s="169">
        <f>H2+H3</f>
        <v>0</v>
      </c>
      <c r="I8" s="355"/>
      <c r="J8" s="226" t="s">
        <v>157</v>
      </c>
      <c r="K8" s="170">
        <f>K2+K3</f>
        <v>0</v>
      </c>
      <c r="L8" s="355"/>
      <c r="M8" s="227" t="s">
        <v>156</v>
      </c>
      <c r="N8" s="171">
        <f>N6+N7</f>
        <v>0</v>
      </c>
      <c r="O8" s="374"/>
      <c r="P8" s="228" t="s">
        <v>164</v>
      </c>
      <c r="Q8" s="172">
        <f>IFERROR(N8/N10*100,0)</f>
        <v>0</v>
      </c>
      <c r="R8" s="360"/>
    </row>
    <row r="9" spans="1:19" ht="18.75" customHeight="1" thickBot="1" x14ac:dyDescent="0.25">
      <c r="A9" s="223" t="s">
        <v>33</v>
      </c>
      <c r="B9" s="167">
        <f>'جمعیت تحت پوشش ابتدای سال'!L9+'جمعیت تحت پوشش ابتدای سال'!L8+'جمعیت تحت پوشش ابتدای سال'!L7+'جمعیت تحت پوشش ابتدای سال'!L6+'جمعیت تحت پوشش ابتدای سال'!L5+'جمعیت تحت پوشش ابتدای سال'!L4</f>
        <v>0</v>
      </c>
      <c r="C9" s="224"/>
      <c r="D9" s="225" t="s">
        <v>28</v>
      </c>
      <c r="E9" s="166">
        <f>IFERROR(B9/B13*100,0)</f>
        <v>0</v>
      </c>
      <c r="F9" s="220"/>
      <c r="G9" s="229" t="s">
        <v>158</v>
      </c>
      <c r="H9" s="173">
        <f>H5+H6</f>
        <v>0</v>
      </c>
      <c r="I9" s="355"/>
      <c r="J9" s="229" t="s">
        <v>158</v>
      </c>
      <c r="K9" s="173">
        <f>K5+K6</f>
        <v>0</v>
      </c>
      <c r="L9" s="355"/>
      <c r="M9" s="355"/>
      <c r="N9" s="355"/>
      <c r="O9" s="355"/>
      <c r="P9" s="355"/>
      <c r="Q9" s="355"/>
      <c r="R9" s="360"/>
    </row>
    <row r="10" spans="1:19" ht="18.75" customHeight="1" x14ac:dyDescent="0.2">
      <c r="A10" s="223" t="s">
        <v>34</v>
      </c>
      <c r="B10" s="167">
        <f>'جمعیت تحت پوشش ابتدای سال'!L10+'جمعیت تحت پوشش ابتدای سال'!L11+'جمعیت تحت پوشش ابتدای سال'!L12+'جمعیت تحت پوشش ابتدای سال'!L13+'جمعیت تحت پوشش ابتدای سال'!L14+'جمعیت تحت پوشش ابتدای سال'!L15+'جمعیت تحت پوشش ابتدای سال'!L16+'جمعیت تحت پوشش ابتدای سال'!L17+'جمعیت تحت پوشش ابتدای سال'!L18+'جمعیت تحت پوشش ابتدای سال'!L19+'جمعیت تحت پوشش ابتدای سال'!L20</f>
        <v>0</v>
      </c>
      <c r="C10" s="224"/>
      <c r="D10" s="225" t="s">
        <v>29</v>
      </c>
      <c r="E10" s="166">
        <f>IFERROR(B10/B13*100,0)</f>
        <v>0</v>
      </c>
      <c r="F10" s="220"/>
      <c r="G10" s="358"/>
      <c r="H10" s="358"/>
      <c r="I10" s="358"/>
      <c r="J10" s="358"/>
      <c r="K10" s="358"/>
      <c r="L10" s="355"/>
      <c r="M10" s="230" t="s">
        <v>157</v>
      </c>
      <c r="N10" s="375">
        <f>N2+N3+N6+N7</f>
        <v>0</v>
      </c>
      <c r="O10" s="376"/>
      <c r="P10" s="376"/>
      <c r="Q10" s="377"/>
      <c r="R10" s="360"/>
    </row>
    <row r="11" spans="1:19" ht="18.75" customHeight="1" thickBot="1" x14ac:dyDescent="0.25">
      <c r="A11" s="223" t="s">
        <v>144</v>
      </c>
      <c r="B11" s="167">
        <f>'جمعیت تحت پوشش ابتدای سال'!L21+'جمعیت تحت پوشش ابتدای سال'!L22+'جمعیت تحت پوشش ابتدای سال'!L23+'جمعیت تحت پوشش ابتدای سال'!L24+'جمعیت تحت پوشش ابتدای سال'!L25</f>
        <v>0</v>
      </c>
      <c r="C11" s="224"/>
      <c r="D11" s="225" t="s">
        <v>30</v>
      </c>
      <c r="E11" s="166">
        <f>IFERROR(B11/B13*100,0)</f>
        <v>0</v>
      </c>
      <c r="F11" s="220"/>
      <c r="G11" s="358"/>
      <c r="H11" s="358"/>
      <c r="I11" s="358"/>
      <c r="J11" s="358"/>
      <c r="K11" s="358"/>
      <c r="L11" s="355"/>
      <c r="M11" s="229" t="s">
        <v>158</v>
      </c>
      <c r="N11" s="367">
        <f>Q4+Q8</f>
        <v>0</v>
      </c>
      <c r="O11" s="368"/>
      <c r="P11" s="368"/>
      <c r="Q11" s="369"/>
      <c r="R11" s="360"/>
      <c r="S11" s="33"/>
    </row>
    <row r="12" spans="1:19" ht="18.75" customHeight="1" x14ac:dyDescent="0.2">
      <c r="A12" s="223" t="s">
        <v>142</v>
      </c>
      <c r="B12" s="167">
        <f>'جمعیت تحت پوشش ابتدای سال'!L14+'جمعیت تحت پوشش ابتدای سال'!L15+'جمعیت تحت پوشش ابتدای سال'!L16+'جمعیت تحت پوشش ابتدای سال'!L17+'جمعیت تحت پوشش ابتدای سال'!L18+'جمعیت تحت پوشش ابتدای سال'!L19+'جمعیت تحت پوشش ابتدای سال'!L20+'جمعیت تحت پوشش ابتدای سال'!L21</f>
        <v>0</v>
      </c>
      <c r="C12" s="224"/>
      <c r="D12" s="225" t="s">
        <v>143</v>
      </c>
      <c r="E12" s="166">
        <f>IFERROR(B12/B13*100,0)</f>
        <v>0</v>
      </c>
      <c r="F12" s="220"/>
      <c r="G12" s="358"/>
      <c r="H12" s="358"/>
      <c r="I12" s="358"/>
      <c r="J12" s="358"/>
      <c r="K12" s="358"/>
      <c r="L12" s="355"/>
      <c r="M12" s="355"/>
      <c r="N12" s="355"/>
      <c r="O12" s="355"/>
      <c r="P12" s="355"/>
      <c r="Q12" s="355"/>
      <c r="R12" s="360"/>
    </row>
    <row r="13" spans="1:19" ht="18.75" customHeight="1" thickBot="1" x14ac:dyDescent="0.25">
      <c r="A13" s="231" t="s">
        <v>157</v>
      </c>
      <c r="B13" s="174">
        <f>B4+B5+B6+B7+B8</f>
        <v>0</v>
      </c>
      <c r="C13" s="232"/>
      <c r="D13" s="229" t="s">
        <v>158</v>
      </c>
      <c r="E13" s="173">
        <f>E4+E5+E6+E7+E8</f>
        <v>0</v>
      </c>
      <c r="F13" s="220"/>
      <c r="G13" s="358"/>
      <c r="H13" s="358"/>
      <c r="I13" s="358"/>
      <c r="J13" s="358"/>
      <c r="K13" s="358"/>
      <c r="L13" s="355"/>
      <c r="M13" s="355"/>
      <c r="N13" s="355"/>
      <c r="O13" s="355"/>
      <c r="P13" s="355"/>
      <c r="Q13" s="355"/>
      <c r="R13" s="360"/>
    </row>
    <row r="14" spans="1:19" ht="4.5" customHeight="1" thickBot="1" x14ac:dyDescent="0.25">
      <c r="A14" s="371"/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60"/>
    </row>
    <row r="15" spans="1:19" ht="16.5" customHeight="1" thickBot="1" x14ac:dyDescent="0.25">
      <c r="A15" s="356" t="s">
        <v>173</v>
      </c>
      <c r="B15" s="357"/>
      <c r="C15" s="355"/>
      <c r="D15" s="356" t="s">
        <v>174</v>
      </c>
      <c r="E15" s="357"/>
      <c r="F15" s="355"/>
      <c r="G15" s="361" t="s">
        <v>178</v>
      </c>
      <c r="H15" s="362"/>
      <c r="I15" s="362"/>
      <c r="J15" s="362"/>
      <c r="K15" s="362"/>
      <c r="L15" s="362"/>
      <c r="M15" s="362"/>
      <c r="N15" s="362"/>
      <c r="O15" s="362"/>
      <c r="P15" s="362"/>
      <c r="Q15" s="363"/>
      <c r="R15" s="360"/>
    </row>
    <row r="16" spans="1:19" ht="16.5" customHeight="1" x14ac:dyDescent="0.2">
      <c r="A16" s="226" t="s">
        <v>157</v>
      </c>
      <c r="B16" s="170">
        <f>B17+B18</f>
        <v>0</v>
      </c>
      <c r="C16" s="355"/>
      <c r="D16" s="226" t="s">
        <v>180</v>
      </c>
      <c r="E16" s="170">
        <f>تولد!X15</f>
        <v>0</v>
      </c>
      <c r="F16" s="355"/>
      <c r="G16" s="233" t="s">
        <v>218</v>
      </c>
      <c r="H16" s="175">
        <f>مرگ!E4+مرگ!H4</f>
        <v>0</v>
      </c>
      <c r="I16" s="364"/>
      <c r="J16" s="234" t="s">
        <v>253</v>
      </c>
      <c r="K16" s="176">
        <f>IFERROR(H20/H28*100,0)</f>
        <v>0</v>
      </c>
      <c r="L16" s="364"/>
      <c r="M16" s="235" t="s">
        <v>240</v>
      </c>
      <c r="N16" s="177">
        <f>IFERROR(H16/E17*1000,0)</f>
        <v>0</v>
      </c>
      <c r="O16" s="355"/>
      <c r="P16" s="234" t="s">
        <v>261</v>
      </c>
      <c r="Q16" s="176">
        <f>IFERROR(H23/B13*1000,0)</f>
        <v>0</v>
      </c>
      <c r="R16" s="360"/>
    </row>
    <row r="17" spans="1:18" ht="16.5" customHeight="1" x14ac:dyDescent="0.2">
      <c r="A17" s="226" t="s">
        <v>226</v>
      </c>
      <c r="B17" s="170">
        <f>'جمعیت تحت پوشش ابتدای سال'!D26</f>
        <v>0</v>
      </c>
      <c r="C17" s="355"/>
      <c r="D17" s="226" t="s">
        <v>230</v>
      </c>
      <c r="E17" s="170">
        <f>تولد!X13</f>
        <v>0</v>
      </c>
      <c r="F17" s="355"/>
      <c r="G17" s="226" t="s">
        <v>219</v>
      </c>
      <c r="H17" s="178">
        <f>مرگ!E4+مرگ!E5+مرگ!H4+مرگ!H5</f>
        <v>0</v>
      </c>
      <c r="I17" s="365"/>
      <c r="J17" s="236" t="s">
        <v>254</v>
      </c>
      <c r="K17" s="166">
        <f>IFERROR(H21/H28*100,0)</f>
        <v>0</v>
      </c>
      <c r="L17" s="365"/>
      <c r="M17" s="237" t="s">
        <v>241</v>
      </c>
      <c r="N17" s="179">
        <f>IFERROR(H17/E17*1000,0)</f>
        <v>0</v>
      </c>
      <c r="O17" s="355"/>
      <c r="P17" s="236" t="s">
        <v>203</v>
      </c>
      <c r="Q17" s="166">
        <f>IFERROR(H24/B13*1000,0)</f>
        <v>0</v>
      </c>
      <c r="R17" s="360"/>
    </row>
    <row r="18" spans="1:18" ht="16.5" customHeight="1" x14ac:dyDescent="0.2">
      <c r="A18" s="226" t="s">
        <v>227</v>
      </c>
      <c r="B18" s="170">
        <f>'جمعیت تحت پوشش ابتدای سال'!E26</f>
        <v>0</v>
      </c>
      <c r="C18" s="355"/>
      <c r="D18" s="237" t="s">
        <v>231</v>
      </c>
      <c r="E18" s="179">
        <f>IFERROR(E16/B13*1000,0)</f>
        <v>0</v>
      </c>
      <c r="F18" s="355"/>
      <c r="G18" s="226" t="s">
        <v>220</v>
      </c>
      <c r="H18" s="178">
        <f>مرگ!E5+مرگ!E6+مرگ!H5+مرگ!H6</f>
        <v>0</v>
      </c>
      <c r="I18" s="365"/>
      <c r="J18" s="236" t="s">
        <v>255</v>
      </c>
      <c r="K18" s="166">
        <f>IFERROR(H22/H28*100,0)</f>
        <v>0</v>
      </c>
      <c r="L18" s="365"/>
      <c r="M18" s="237" t="s">
        <v>242</v>
      </c>
      <c r="N18" s="179">
        <f>IFERROR(H18/E17*1000,0)</f>
        <v>0</v>
      </c>
      <c r="O18" s="355"/>
      <c r="P18" s="236" t="s">
        <v>204</v>
      </c>
      <c r="Q18" s="166">
        <f>IFERROR(H25/B13*1000,0)</f>
        <v>0</v>
      </c>
      <c r="R18" s="360"/>
    </row>
    <row r="19" spans="1:18" ht="16.5" customHeight="1" x14ac:dyDescent="0.2">
      <c r="A19" s="226" t="s">
        <v>228</v>
      </c>
      <c r="B19" s="170">
        <f>B20+B21</f>
        <v>0</v>
      </c>
      <c r="C19" s="355"/>
      <c r="D19" s="237" t="s">
        <v>217</v>
      </c>
      <c r="E19" s="179">
        <f>IFERROR(E17/H2*1000,0)</f>
        <v>0</v>
      </c>
      <c r="F19" s="355"/>
      <c r="G19" s="226" t="s">
        <v>221</v>
      </c>
      <c r="H19" s="178">
        <f>مرگ!E4+مرگ!E5+مرگ!E6+مرگ!H4+مرگ!H5+مرگ!H6</f>
        <v>0</v>
      </c>
      <c r="I19" s="365"/>
      <c r="J19" s="236" t="s">
        <v>256</v>
      </c>
      <c r="K19" s="166">
        <f>IFERROR(H23/H28*100,0)</f>
        <v>0</v>
      </c>
      <c r="L19" s="365"/>
      <c r="M19" s="237" t="s">
        <v>243</v>
      </c>
      <c r="N19" s="179">
        <f>IFERROR(H19/E17*1000,0)</f>
        <v>0</v>
      </c>
      <c r="O19" s="355"/>
      <c r="P19" s="236" t="s">
        <v>205</v>
      </c>
      <c r="Q19" s="166">
        <f>IFERROR(H26/B13*1000,0)</f>
        <v>0</v>
      </c>
      <c r="R19" s="360"/>
    </row>
    <row r="20" spans="1:18" ht="16.5" customHeight="1" thickBot="1" x14ac:dyDescent="0.25">
      <c r="A20" s="226" t="s">
        <v>215</v>
      </c>
      <c r="B20" s="170">
        <f>'جمعیت تحت پوشش ابتدای سال'!D29</f>
        <v>0</v>
      </c>
      <c r="C20" s="355"/>
      <c r="D20" s="238" t="s">
        <v>175</v>
      </c>
      <c r="E20" s="252">
        <f>IFERROR(تولد!E7/تولد!F7*100,0)</f>
        <v>0</v>
      </c>
      <c r="F20" s="355"/>
      <c r="G20" s="239" t="s">
        <v>224</v>
      </c>
      <c r="H20" s="181">
        <f>مرگ!Q4</f>
        <v>0</v>
      </c>
      <c r="I20" s="365"/>
      <c r="J20" s="236" t="s">
        <v>257</v>
      </c>
      <c r="K20" s="166">
        <f>IFERROR(H24/H28*100,0)</f>
        <v>0</v>
      </c>
      <c r="L20" s="365"/>
      <c r="M20" s="223" t="s">
        <v>244</v>
      </c>
      <c r="N20" s="182">
        <f>IFERROR(H20/E16*1000,0)</f>
        <v>0</v>
      </c>
      <c r="O20" s="355"/>
      <c r="P20" s="240" t="s">
        <v>206</v>
      </c>
      <c r="Q20" s="172">
        <f>IFERROR(H27/B13*1000,0)</f>
        <v>0</v>
      </c>
      <c r="R20" s="360"/>
    </row>
    <row r="21" spans="1:18" ht="16.5" customHeight="1" thickBot="1" x14ac:dyDescent="0.25">
      <c r="A21" s="226" t="s">
        <v>216</v>
      </c>
      <c r="B21" s="170">
        <f>'جمعیت تحت پوشش ابتدای سال'!E29</f>
        <v>0</v>
      </c>
      <c r="C21" s="355"/>
      <c r="D21" s="238" t="s">
        <v>181</v>
      </c>
      <c r="E21" s="164">
        <f>'باروری کلی'!B13</f>
        <v>0</v>
      </c>
      <c r="F21" s="355"/>
      <c r="G21" s="223" t="s">
        <v>225</v>
      </c>
      <c r="H21" s="181">
        <f>مرگ!Q4+مرگ!Q5</f>
        <v>0</v>
      </c>
      <c r="I21" s="365"/>
      <c r="J21" s="236" t="s">
        <v>258</v>
      </c>
      <c r="K21" s="166">
        <f>IFERROR(H25/H28*100,0)</f>
        <v>0</v>
      </c>
      <c r="L21" s="365"/>
      <c r="M21" s="223" t="s">
        <v>245</v>
      </c>
      <c r="N21" s="182">
        <f>IFERROR(H21/E16*1000,0)</f>
        <v>0</v>
      </c>
      <c r="O21" s="355"/>
      <c r="P21" s="385"/>
      <c r="Q21" s="385"/>
      <c r="R21" s="360"/>
    </row>
    <row r="22" spans="1:18" ht="16.5" customHeight="1" x14ac:dyDescent="0.2">
      <c r="A22" s="226" t="s">
        <v>229</v>
      </c>
      <c r="B22" s="183">
        <f>IFERROR(B16/B19,0)</f>
        <v>0</v>
      </c>
      <c r="C22" s="355"/>
      <c r="D22" s="238" t="s">
        <v>196</v>
      </c>
      <c r="E22" s="184">
        <f>'باروری کلی'!B14</f>
        <v>0</v>
      </c>
      <c r="F22" s="355"/>
      <c r="G22" s="223" t="s">
        <v>222</v>
      </c>
      <c r="H22" s="181">
        <f>مرگ!Q5+مرگ!Q6</f>
        <v>0</v>
      </c>
      <c r="I22" s="365"/>
      <c r="J22" s="236" t="s">
        <v>259</v>
      </c>
      <c r="K22" s="166">
        <f>IFERROR(H26/H28*100,0)</f>
        <v>0</v>
      </c>
      <c r="L22" s="365"/>
      <c r="M22" s="223" t="s">
        <v>246</v>
      </c>
      <c r="N22" s="182">
        <f>IFERROR(H22/E16*1000,0)</f>
        <v>0</v>
      </c>
      <c r="O22" s="355"/>
      <c r="P22" s="241" t="s">
        <v>262</v>
      </c>
      <c r="Q22" s="161">
        <f>مرگ!P25</f>
        <v>0</v>
      </c>
      <c r="R22" s="360"/>
    </row>
    <row r="23" spans="1:18" ht="16.5" customHeight="1" thickBot="1" x14ac:dyDescent="0.25">
      <c r="A23" s="226" t="s">
        <v>169</v>
      </c>
      <c r="B23" s="179">
        <f>IFERROR((E18-N28)/10,0)</f>
        <v>0</v>
      </c>
      <c r="C23" s="355"/>
      <c r="D23" s="238" t="s">
        <v>195</v>
      </c>
      <c r="E23" s="164">
        <f>'باروری کلی'!B15</f>
        <v>0</v>
      </c>
      <c r="F23" s="355"/>
      <c r="G23" s="223" t="s">
        <v>223</v>
      </c>
      <c r="H23" s="181">
        <f>مرگ!Q4+مرگ!Q5+مرگ!Q6</f>
        <v>0</v>
      </c>
      <c r="I23" s="365"/>
      <c r="J23" s="240" t="s">
        <v>260</v>
      </c>
      <c r="K23" s="172">
        <f>IFERROR(H27/H28*100,0)</f>
        <v>0</v>
      </c>
      <c r="L23" s="365"/>
      <c r="M23" s="223" t="s">
        <v>247</v>
      </c>
      <c r="N23" s="182">
        <f>IFERROR(H23/E16*1000,0)</f>
        <v>0</v>
      </c>
      <c r="O23" s="355"/>
      <c r="P23" s="236" t="s">
        <v>207</v>
      </c>
      <c r="Q23" s="167">
        <f>مرگ!O25</f>
        <v>0</v>
      </c>
      <c r="R23" s="360"/>
    </row>
    <row r="24" spans="1:18" ht="16.5" customHeight="1" thickBot="1" x14ac:dyDescent="0.25">
      <c r="A24" s="223" t="s">
        <v>171</v>
      </c>
      <c r="B24" s="164">
        <f>'جمعیت تحت پوشش ابتدای سال'!B42</f>
        <v>0</v>
      </c>
      <c r="C24" s="355"/>
      <c r="D24" s="238" t="s">
        <v>176</v>
      </c>
      <c r="E24" s="185">
        <f>تولد!C9</f>
        <v>0</v>
      </c>
      <c r="F24" s="355"/>
      <c r="G24" s="223" t="s">
        <v>232</v>
      </c>
      <c r="H24" s="181">
        <f>مرگ!Q7+مرگ!Q8+مرگ!Q9</f>
        <v>0</v>
      </c>
      <c r="I24" s="365"/>
      <c r="J24" s="385"/>
      <c r="K24" s="385"/>
      <c r="L24" s="365"/>
      <c r="M24" s="242" t="s">
        <v>248</v>
      </c>
      <c r="N24" s="182">
        <f>IFERROR(H24/B5*1000,0)</f>
        <v>0</v>
      </c>
      <c r="O24" s="355"/>
      <c r="P24" s="226" t="s">
        <v>179</v>
      </c>
      <c r="Q24" s="170">
        <f>Q22+Q23</f>
        <v>0</v>
      </c>
      <c r="R24" s="360"/>
    </row>
    <row r="25" spans="1:18" ht="16.5" customHeight="1" x14ac:dyDescent="0.2">
      <c r="A25" s="223" t="s">
        <v>172</v>
      </c>
      <c r="B25" s="164">
        <f>'جمعیت تحت پوشش ابتدای سال'!C9+'جمعیت تحت پوشش ابتدای سال'!C10+'جمعیت تحت پوشش ابتدای سال'!C11+'جمعیت تحت پوشش ابتدای سال'!C12+'جمعیت تحت پوشش ابتدای سال'!C13+'جمعیت تحت پوشش ابتدای سال'!C14+'جمعیت تحت پوشش ابتدای سال'!C15+'جمعیت تحت پوشش ابتدای سال'!C16+'جمعیت تحت پوشش ابتدای سال'!C17+'جمعیت تحت پوشش ابتدای سال'!C18</f>
        <v>0</v>
      </c>
      <c r="C25" s="355"/>
      <c r="D25" s="243" t="s">
        <v>177</v>
      </c>
      <c r="E25" s="184">
        <f>IFERROR(E24/(E16+E24)*100,0)</f>
        <v>0</v>
      </c>
      <c r="F25" s="355"/>
      <c r="G25" s="223" t="s">
        <v>233</v>
      </c>
      <c r="H25" s="181">
        <f>مرگ!Q10+مرگ!Q11+مرگ!Q12</f>
        <v>0</v>
      </c>
      <c r="I25" s="365"/>
      <c r="J25" s="241" t="s">
        <v>236</v>
      </c>
      <c r="K25" s="161">
        <f>مرگ!E25+مرگ!H25</f>
        <v>0</v>
      </c>
      <c r="L25" s="365"/>
      <c r="M25" s="242" t="s">
        <v>249</v>
      </c>
      <c r="N25" s="182">
        <f>IFERROR(H25/B6*1000,0)</f>
        <v>0</v>
      </c>
      <c r="O25" s="355"/>
      <c r="P25" s="236" t="s">
        <v>208</v>
      </c>
      <c r="Q25" s="167">
        <f>مرگ!E25+مرگ!K25</f>
        <v>0</v>
      </c>
      <c r="R25" s="360"/>
    </row>
    <row r="26" spans="1:18" ht="16.5" customHeight="1" x14ac:dyDescent="0.2">
      <c r="A26" s="223" t="s">
        <v>283</v>
      </c>
      <c r="B26" s="180">
        <f>IFERROR(B24/B25*100,0)</f>
        <v>0</v>
      </c>
      <c r="C26" s="355"/>
      <c r="D26" s="243" t="s">
        <v>263</v>
      </c>
      <c r="E26" s="164">
        <f>تولد!AC9</f>
        <v>0</v>
      </c>
      <c r="F26" s="355"/>
      <c r="G26" s="223" t="s">
        <v>234</v>
      </c>
      <c r="H26" s="181">
        <f>مرگ!Q13+مرگ!Q14+مرگ!Q15+مرگ!Q16+مرگ!Q17+مرگ!Q18</f>
        <v>0</v>
      </c>
      <c r="I26" s="365"/>
      <c r="J26" s="236" t="s">
        <v>237</v>
      </c>
      <c r="K26" s="167">
        <f>مرگ!K25+مرگ!N25</f>
        <v>0</v>
      </c>
      <c r="L26" s="365"/>
      <c r="M26" s="242" t="s">
        <v>250</v>
      </c>
      <c r="N26" s="182">
        <f>IFERROR(H26/B7*1000,0)</f>
        <v>0</v>
      </c>
      <c r="O26" s="355"/>
      <c r="P26" s="236" t="s">
        <v>209</v>
      </c>
      <c r="Q26" s="167">
        <f>مرگ!H25+مرگ!N25</f>
        <v>0</v>
      </c>
      <c r="R26" s="360"/>
    </row>
    <row r="27" spans="1:18" ht="16.5" customHeight="1" thickBot="1" x14ac:dyDescent="0.25">
      <c r="A27" s="244" t="s">
        <v>170</v>
      </c>
      <c r="B27" s="172">
        <f>IFERROR((B9+B11)/B10*100,0)</f>
        <v>0</v>
      </c>
      <c r="C27" s="355"/>
      <c r="D27" s="245" t="s">
        <v>286</v>
      </c>
      <c r="E27" s="186">
        <f>IFERROR((E22*تولد!F5)/'داشبورد شاخص ها'!E17,0)</f>
        <v>0</v>
      </c>
      <c r="F27" s="355"/>
      <c r="G27" s="223" t="s">
        <v>235</v>
      </c>
      <c r="H27" s="181">
        <f>مرگ!Q19+مرگ!Q20+مرگ!Q21+مرگ!Q22+مرگ!Q23+مرگ!Q24</f>
        <v>0</v>
      </c>
      <c r="I27" s="365"/>
      <c r="J27" s="246" t="s">
        <v>238</v>
      </c>
      <c r="K27" s="166">
        <f>IFERROR(K25/H2*1000,0)</f>
        <v>0</v>
      </c>
      <c r="L27" s="365"/>
      <c r="M27" s="242" t="s">
        <v>251</v>
      </c>
      <c r="N27" s="182">
        <f>IFERROR(H27/B8*1000,0)</f>
        <v>0</v>
      </c>
      <c r="O27" s="355"/>
      <c r="P27" s="236" t="s">
        <v>281</v>
      </c>
      <c r="Q27" s="184">
        <f>IFERROR(Q28/E16*100000,0)</f>
        <v>0</v>
      </c>
      <c r="R27" s="360"/>
    </row>
    <row r="28" spans="1:18" ht="19.5" thickBot="1" x14ac:dyDescent="0.25">
      <c r="A28" s="247"/>
      <c r="B28" s="248"/>
      <c r="C28" s="355"/>
      <c r="D28" s="249"/>
      <c r="E28" s="250"/>
      <c r="F28" s="355"/>
      <c r="G28" s="231" t="s">
        <v>179</v>
      </c>
      <c r="H28" s="214">
        <f>H23+H24+H25+H26+H27</f>
        <v>0</v>
      </c>
      <c r="I28" s="366"/>
      <c r="J28" s="251" t="s">
        <v>239</v>
      </c>
      <c r="K28" s="187">
        <f>IFERROR(K26/H3*1000,0)</f>
        <v>0</v>
      </c>
      <c r="L28" s="366"/>
      <c r="M28" s="231" t="s">
        <v>252</v>
      </c>
      <c r="N28" s="173">
        <f>IFERROR(H28/B13*1000,0)</f>
        <v>0</v>
      </c>
      <c r="O28" s="355"/>
      <c r="P28" s="240" t="s">
        <v>280</v>
      </c>
      <c r="Q28" s="188">
        <f>'مرگ مادر به علت عوارض بارداری'!J13</f>
        <v>0</v>
      </c>
      <c r="R28" s="360"/>
    </row>
    <row r="29" spans="1:18" ht="8.25" customHeight="1" thickBot="1" x14ac:dyDescent="0.25">
      <c r="A29" s="382"/>
      <c r="B29" s="383"/>
      <c r="C29" s="383"/>
      <c r="D29" s="383"/>
      <c r="E29" s="383"/>
      <c r="F29" s="383"/>
      <c r="G29" s="383"/>
      <c r="H29" s="383"/>
      <c r="I29" s="383"/>
      <c r="J29" s="383"/>
      <c r="K29" s="383"/>
      <c r="L29" s="383"/>
      <c r="M29" s="383"/>
      <c r="N29" s="383"/>
      <c r="O29" s="383"/>
      <c r="P29" s="383"/>
      <c r="Q29" s="383"/>
      <c r="R29" s="384"/>
    </row>
  </sheetData>
  <sheetProtection algorithmName="SHA-512" hashValue="KZF1mfcS/h4kTUrlN49WP0zvK3TPHPFsz2wX8SK5Ls4pk9DJGZV6CS/k5P/a7l/Bq7LcB/0sci/e4clVT1dkow==" saltValue="IeSXdzJ8a1H/XDPaZP5V+w==" spinCount="100000" sheet="1" objects="1" scenarios="1" formatCells="0" formatColumns="0" formatRows="0" insertColumns="0" insertRows="0" insertHyperlinks="0" deleteColumns="0" deleteRows="0" sort="0" autoFilter="0" pivotTables="0"/>
  <mergeCells count="32">
    <mergeCell ref="O16:O28"/>
    <mergeCell ref="R15:R28"/>
    <mergeCell ref="A29:R29"/>
    <mergeCell ref="A15:B15"/>
    <mergeCell ref="D15:E15"/>
    <mergeCell ref="C15:C28"/>
    <mergeCell ref="J24:K24"/>
    <mergeCell ref="P21:Q21"/>
    <mergeCell ref="G10:K13"/>
    <mergeCell ref="L12:Q13"/>
    <mergeCell ref="R1:R13"/>
    <mergeCell ref="G15:Q15"/>
    <mergeCell ref="F15:F28"/>
    <mergeCell ref="I16:I28"/>
    <mergeCell ref="L16:L28"/>
    <mergeCell ref="N11:Q11"/>
    <mergeCell ref="L1:L11"/>
    <mergeCell ref="A14:R14"/>
    <mergeCell ref="O2:O8"/>
    <mergeCell ref="N10:Q10"/>
    <mergeCell ref="M9:Q9"/>
    <mergeCell ref="M5:N5"/>
    <mergeCell ref="P5:Q5"/>
    <mergeCell ref="G4:H4"/>
    <mergeCell ref="A1:E1"/>
    <mergeCell ref="M1:Q1"/>
    <mergeCell ref="G7:H7"/>
    <mergeCell ref="J4:K4"/>
    <mergeCell ref="J7:K7"/>
    <mergeCell ref="I1:I9"/>
    <mergeCell ref="G1:H1"/>
    <mergeCell ref="J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دستور العمل  استخراج از سامانه </vt:lpstr>
      <vt:lpstr>جمعیت تحت پوشش ابتدای سال</vt:lpstr>
      <vt:lpstr>تولد</vt:lpstr>
      <vt:lpstr>مرگ</vt:lpstr>
      <vt:lpstr>مرگ مادر به علت عوارض بارداری</vt:lpstr>
      <vt:lpstr>گردونه </vt:lpstr>
      <vt:lpstr>باروری کلی</vt:lpstr>
      <vt:lpstr>هرم سنی جمعیت ابتدای سال</vt:lpstr>
      <vt:lpstr>داشبورد شاخص 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golmohamadi</dc:creator>
  <cp:lastModifiedBy>mrs bakhshi</cp:lastModifiedBy>
  <cp:lastPrinted>2025-05-04T05:24:20Z</cp:lastPrinted>
  <dcterms:created xsi:type="dcterms:W3CDTF">2016-04-13T07:06:02Z</dcterms:created>
  <dcterms:modified xsi:type="dcterms:W3CDTF">2026-06-21T07:38:51Z</dcterms:modified>
</cp:coreProperties>
</file>